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nmalt-my.sharepoint.com/personal/daiva_salkauske_nma_lt/Documents/Documents/Uzduotys_/1 excel formos/2024-12-09 31SI verslo planas/"/>
    </mc:Choice>
  </mc:AlternateContent>
  <xr:revisionPtr revIDLastSave="478" documentId="8_{2CC4965C-1CC4-4E14-B950-AC3FEEFEDDC1}" xr6:coauthVersionLast="45" xr6:coauthVersionMax="45" xr10:uidLastSave="{5689E4F5-BD2F-4E08-A73F-CA4AEB3FD78D}"/>
  <workbookProtection workbookAlgorithmName="SHA-512" workbookHashValue="2bZC/mlyENJgHqt/mVSQbny3bJx9AyzvDsNgPFkDvqKpyXJMskZP+eNffVmcmzOeeu4hsobpAxZl8wfOGWKxAQ==" workbookSaltValue="0+lS9KKPamWYCdP3lbNalA==" workbookSpinCount="100000" lockStructure="1"/>
  <bookViews>
    <workbookView xWindow="31530" yWindow="1605" windowWidth="23430" windowHeight="10530" tabRatio="781" xr2:uid="{00000000-000D-0000-FFFF-FFFF00000000}"/>
  </bookViews>
  <sheets>
    <sheet name="SVARBU" sheetId="1" r:id="rId1"/>
    <sheet name="Turinys" sheetId="2" r:id="rId2"/>
    <sheet name="I" sheetId="3" r:id="rId3"/>
    <sheet name="II-III-IV" sheetId="4" r:id="rId4"/>
    <sheet name="V" sheetId="5" r:id="rId5"/>
    <sheet name="VI" sheetId="7" r:id="rId6"/>
    <sheet name="VII" sheetId="8" r:id="rId7"/>
    <sheet name="VIII" sheetId="6" r:id="rId8"/>
    <sheet name="IX" sheetId="9" r:id="rId9"/>
    <sheet name="X" sheetId="11" r:id="rId10"/>
    <sheet name="XI.1_FA" sheetId="10" r:id="rId11"/>
    <sheet name="XI.2_FA" sheetId="13" r:id="rId12"/>
    <sheet name="XI.3_FA" sheetId="14" r:id="rId13"/>
    <sheet name="XI.1_JA" sheetId="15" r:id="rId14"/>
    <sheet name="XI.2_JA" sheetId="16" r:id="rId15"/>
    <sheet name="XI.3_JA" sheetId="17" r:id="rId16"/>
    <sheet name="XII.1_FA" sheetId="18" r:id="rId17"/>
    <sheet name="XII.2_JA" sheetId="19" r:id="rId18"/>
    <sheet name="-" sheetId="12" state="hidden" r:id="rId19"/>
  </sheets>
  <definedNames>
    <definedName name="_xlnm._FilterDatabase" localSheetId="8" hidden="1">IX!$A$1:$K$70</definedName>
    <definedName name="_xlnm._FilterDatabase" localSheetId="4" hidden="1">V!$A$1:$M$292</definedName>
    <definedName name="_xlnm._FilterDatabase" localSheetId="5" hidden="1">VI!$A$1:$M$406</definedName>
    <definedName name="_xlnm._FilterDatabase" localSheetId="10" hidden="1">XI.1_FA!$A$4:$J$53</definedName>
    <definedName name="_xlnm._FilterDatabase" localSheetId="13" hidden="1">XI.1_JA!$A$5:$K$102</definedName>
    <definedName name="_xlnm._FilterDatabase" localSheetId="12" hidden="1">XI.3_FA!$A$5:$J$48</definedName>
    <definedName name="_xlnm.Print_Area" localSheetId="4">V!$A$1:$M$291</definedName>
    <definedName name="_xlnm.Print_Area" localSheetId="7">VIII!$A$1:$M$232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8" l="1"/>
  <c r="B8" i="18"/>
  <c r="B10" i="19"/>
  <c r="B8" i="19"/>
  <c r="D64" i="9" l="1"/>
  <c r="E64" i="9"/>
  <c r="F64" i="9"/>
  <c r="G64" i="9"/>
  <c r="H64" i="9"/>
  <c r="I64" i="9"/>
  <c r="J64" i="9"/>
  <c r="K64" i="9"/>
  <c r="C64" i="9"/>
  <c r="D63" i="9"/>
  <c r="E63" i="9"/>
  <c r="F63" i="9"/>
  <c r="G63" i="9"/>
  <c r="H63" i="9"/>
  <c r="I63" i="9"/>
  <c r="J63" i="9"/>
  <c r="K63" i="9"/>
  <c r="C63" i="9"/>
  <c r="C60" i="9" l="1"/>
  <c r="D47" i="8" l="1"/>
  <c r="D7" i="8"/>
  <c r="E358" i="7"/>
  <c r="E359" i="7"/>
  <c r="E55" i="17" l="1"/>
  <c r="F55" i="17"/>
  <c r="G55" i="17"/>
  <c r="H55" i="17"/>
  <c r="I55" i="17"/>
  <c r="J55" i="17"/>
  <c r="C55" i="17"/>
  <c r="D55" i="17"/>
  <c r="C10" i="15" l="1"/>
  <c r="C9" i="10"/>
  <c r="D14" i="10"/>
  <c r="E14" i="10"/>
  <c r="F14" i="10"/>
  <c r="G14" i="10"/>
  <c r="H14" i="10"/>
  <c r="I14" i="10"/>
  <c r="J14" i="10"/>
  <c r="C14" i="10"/>
  <c r="D12" i="10"/>
  <c r="E12" i="10"/>
  <c r="F12" i="10"/>
  <c r="G12" i="10"/>
  <c r="H12" i="10"/>
  <c r="I12" i="10"/>
  <c r="J12" i="10"/>
  <c r="C12" i="10"/>
  <c r="D67" i="9"/>
  <c r="H129" i="6"/>
  <c r="F119" i="6"/>
  <c r="G116" i="6" s="1"/>
  <c r="G119" i="6" s="1"/>
  <c r="H116" i="6" s="1"/>
  <c r="H119" i="6" s="1"/>
  <c r="I116" i="6" s="1"/>
  <c r="I119" i="6" s="1"/>
  <c r="J116" i="6" s="1"/>
  <c r="J119" i="6" s="1"/>
  <c r="K116" i="6" s="1"/>
  <c r="K119" i="6" s="1"/>
  <c r="L116" i="6" s="1"/>
  <c r="L119" i="6" s="1"/>
  <c r="M116" i="6" s="1"/>
  <c r="M119" i="6" s="1"/>
  <c r="J41" i="10"/>
  <c r="D41" i="10"/>
  <c r="E41" i="10"/>
  <c r="F41" i="10"/>
  <c r="G41" i="10"/>
  <c r="H41" i="10"/>
  <c r="I41" i="10"/>
  <c r="C41" i="10"/>
  <c r="D82" i="15"/>
  <c r="E82" i="15"/>
  <c r="F82" i="15"/>
  <c r="G82" i="15"/>
  <c r="H82" i="15"/>
  <c r="I82" i="15"/>
  <c r="J82" i="15"/>
  <c r="C82" i="15"/>
  <c r="C25" i="9" l="1"/>
  <c r="F129" i="6"/>
  <c r="D9" i="13"/>
  <c r="E9" i="13"/>
  <c r="F9" i="13"/>
  <c r="G9" i="13"/>
  <c r="H9" i="13"/>
  <c r="I9" i="13"/>
  <c r="J9" i="13"/>
  <c r="C9" i="13"/>
  <c r="E369" i="7" l="1"/>
  <c r="F336" i="7"/>
  <c r="F346" i="7" s="1"/>
  <c r="G336" i="7"/>
  <c r="H336" i="7"/>
  <c r="I336" i="7"/>
  <c r="J336" i="7"/>
  <c r="K336" i="7"/>
  <c r="L336" i="7"/>
  <c r="M336" i="7"/>
  <c r="E336" i="7"/>
  <c r="E346" i="7" s="1"/>
  <c r="G346" i="7"/>
  <c r="G268" i="5"/>
  <c r="M288" i="5"/>
  <c r="M338" i="7" s="1"/>
  <c r="M337" i="7" s="1"/>
  <c r="L288" i="5"/>
  <c r="L338" i="7" s="1"/>
  <c r="L337" i="7" s="1"/>
  <c r="K288" i="5"/>
  <c r="K338" i="7" s="1"/>
  <c r="K337" i="7" s="1"/>
  <c r="J288" i="5"/>
  <c r="J338" i="7" s="1"/>
  <c r="J337" i="7" s="1"/>
  <c r="I288" i="5"/>
  <c r="I338" i="7" s="1"/>
  <c r="I337" i="7" s="1"/>
  <c r="H288" i="5"/>
  <c r="H338" i="7" s="1"/>
  <c r="H337" i="7" s="1"/>
  <c r="G288" i="5"/>
  <c r="G338" i="7" s="1"/>
  <c r="G337" i="7" s="1"/>
  <c r="F288" i="5"/>
  <c r="F338" i="7" s="1"/>
  <c r="F337" i="7" s="1"/>
  <c r="E288" i="5"/>
  <c r="E338" i="7" s="1"/>
  <c r="E337" i="7" s="1"/>
  <c r="G151" i="6"/>
  <c r="H162" i="6"/>
  <c r="I162" i="6"/>
  <c r="J162" i="6"/>
  <c r="K162" i="6"/>
  <c r="L162" i="6"/>
  <c r="M162" i="6"/>
  <c r="F162" i="6"/>
  <c r="G162" i="6"/>
  <c r="E31" i="7"/>
  <c r="C68" i="15"/>
  <c r="C44" i="17"/>
  <c r="I91" i="15"/>
  <c r="C59" i="9"/>
  <c r="C55" i="9"/>
  <c r="K67" i="9"/>
  <c r="L45" i="8" s="1"/>
  <c r="E67" i="9"/>
  <c r="F45" i="8" s="1"/>
  <c r="C15" i="9"/>
  <c r="D12" i="9" s="1"/>
  <c r="C29" i="9"/>
  <c r="D26" i="9" s="1"/>
  <c r="D29" i="9" s="1"/>
  <c r="C19" i="9"/>
  <c r="D16" i="9" s="1"/>
  <c r="J129" i="6"/>
  <c r="G129" i="6"/>
  <c r="F9" i="7"/>
  <c r="F76" i="7"/>
  <c r="F14" i="5"/>
  <c r="G10" i="5"/>
  <c r="G66" i="5"/>
  <c r="E297" i="7" l="1"/>
  <c r="E245" i="7"/>
  <c r="E258" i="7"/>
  <c r="E271" i="7"/>
  <c r="E285" i="7"/>
  <c r="E309" i="7"/>
  <c r="E345" i="7"/>
  <c r="E219" i="7"/>
  <c r="E321" i="7"/>
  <c r="E232" i="7"/>
  <c r="E333" i="7"/>
  <c r="M346" i="7"/>
  <c r="I346" i="7"/>
  <c r="E111" i="7"/>
  <c r="E124" i="7"/>
  <c r="E137" i="7"/>
  <c r="E152" i="7"/>
  <c r="E57" i="7"/>
  <c r="E191" i="7"/>
  <c r="E165" i="7"/>
  <c r="E70" i="7"/>
  <c r="E178" i="7"/>
  <c r="E85" i="7"/>
  <c r="E204" i="7"/>
  <c r="E98" i="7"/>
  <c r="J346" i="7"/>
  <c r="H346" i="7"/>
  <c r="L346" i="7"/>
  <c r="K346" i="7"/>
  <c r="C30" i="9"/>
  <c r="E18" i="7"/>
  <c r="E44" i="7"/>
  <c r="E45" i="8"/>
  <c r="D22" i="9"/>
  <c r="D15" i="9"/>
  <c r="E12" i="9" l="1"/>
  <c r="E92" i="15" l="1"/>
  <c r="F92" i="15"/>
  <c r="G92" i="15"/>
  <c r="H92" i="15"/>
  <c r="I92" i="15"/>
  <c r="D92" i="15"/>
  <c r="C92" i="15"/>
  <c r="D91" i="15"/>
  <c r="E91" i="15"/>
  <c r="F91" i="15"/>
  <c r="G91" i="15"/>
  <c r="H91" i="15"/>
  <c r="C91" i="15"/>
  <c r="C42" i="15"/>
  <c r="C90" i="15" l="1"/>
  <c r="C83" i="15"/>
  <c r="M228" i="6"/>
  <c r="L228" i="6"/>
  <c r="K228" i="6"/>
  <c r="J228" i="6"/>
  <c r="I228" i="6"/>
  <c r="H228" i="6"/>
  <c r="F228" i="6"/>
  <c r="G228" i="6"/>
  <c r="F140" i="6" l="1"/>
  <c r="G217" i="6"/>
  <c r="H217" i="6"/>
  <c r="I217" i="6"/>
  <c r="J217" i="6"/>
  <c r="K217" i="6"/>
  <c r="L217" i="6"/>
  <c r="M217" i="6"/>
  <c r="F217" i="6"/>
  <c r="G206" i="6"/>
  <c r="H206" i="6"/>
  <c r="I206" i="6"/>
  <c r="J206" i="6"/>
  <c r="K206" i="6"/>
  <c r="L206" i="6"/>
  <c r="M206" i="6"/>
  <c r="F206" i="6"/>
  <c r="G195" i="6"/>
  <c r="H195" i="6"/>
  <c r="I195" i="6"/>
  <c r="J195" i="6"/>
  <c r="K195" i="6"/>
  <c r="L195" i="6"/>
  <c r="M195" i="6"/>
  <c r="F195" i="6"/>
  <c r="G184" i="6"/>
  <c r="H184" i="6"/>
  <c r="I184" i="6"/>
  <c r="J184" i="6"/>
  <c r="K184" i="6"/>
  <c r="L184" i="6"/>
  <c r="M184" i="6"/>
  <c r="F184" i="6"/>
  <c r="G173" i="6"/>
  <c r="H173" i="6"/>
  <c r="I173" i="6"/>
  <c r="J173" i="6"/>
  <c r="K173" i="6"/>
  <c r="L173" i="6"/>
  <c r="M173" i="6"/>
  <c r="F173" i="6"/>
  <c r="H151" i="6"/>
  <c r="F151" i="6"/>
  <c r="G140" i="6"/>
  <c r="H140" i="6"/>
  <c r="F138" i="6"/>
  <c r="B120" i="6"/>
  <c r="L108" i="6" l="1"/>
  <c r="J107" i="6"/>
  <c r="H107" i="6"/>
  <c r="F107" i="6"/>
  <c r="L99" i="6"/>
  <c r="J98" i="6"/>
  <c r="H98" i="6"/>
  <c r="F98" i="6"/>
  <c r="L90" i="6"/>
  <c r="J89" i="6"/>
  <c r="H89" i="6"/>
  <c r="F89" i="6"/>
  <c r="L81" i="6"/>
  <c r="G32" i="6"/>
  <c r="H32" i="6"/>
  <c r="I32" i="6"/>
  <c r="J32" i="6"/>
  <c r="K32" i="6"/>
  <c r="L32" i="6"/>
  <c r="B2" i="13" l="1"/>
  <c r="B2" i="14"/>
  <c r="C37" i="15"/>
  <c r="C27" i="15"/>
  <c r="B2" i="17"/>
  <c r="C2" i="16"/>
  <c r="D25" i="16" l="1"/>
  <c r="D61" i="17"/>
  <c r="E61" i="17"/>
  <c r="F61" i="17"/>
  <c r="G61" i="17"/>
  <c r="H61" i="17"/>
  <c r="I61" i="17"/>
  <c r="J61" i="17"/>
  <c r="C61" i="17"/>
  <c r="D60" i="17"/>
  <c r="E60" i="17"/>
  <c r="F60" i="17"/>
  <c r="G60" i="17"/>
  <c r="H60" i="17"/>
  <c r="I60" i="17"/>
  <c r="J60" i="17"/>
  <c r="C60" i="17"/>
  <c r="D58" i="17"/>
  <c r="E58" i="17"/>
  <c r="F58" i="17"/>
  <c r="G58" i="17"/>
  <c r="H58" i="17"/>
  <c r="I58" i="17"/>
  <c r="J58" i="17"/>
  <c r="C58" i="17"/>
  <c r="D54" i="17"/>
  <c r="E54" i="17"/>
  <c r="F54" i="17"/>
  <c r="G54" i="17"/>
  <c r="H54" i="17"/>
  <c r="I54" i="17"/>
  <c r="C54" i="17"/>
  <c r="D45" i="17"/>
  <c r="E45" i="17"/>
  <c r="F45" i="17"/>
  <c r="G45" i="17"/>
  <c r="H45" i="17"/>
  <c r="I45" i="17"/>
  <c r="J45" i="17"/>
  <c r="C45" i="17"/>
  <c r="D44" i="17"/>
  <c r="E44" i="17"/>
  <c r="F44" i="17"/>
  <c r="G44" i="17"/>
  <c r="H44" i="17"/>
  <c r="I44" i="17"/>
  <c r="J44" i="17"/>
  <c r="J54" i="17"/>
  <c r="D48" i="17"/>
  <c r="E48" i="17"/>
  <c r="F48" i="17"/>
  <c r="G48" i="17"/>
  <c r="H48" i="17"/>
  <c r="I48" i="17"/>
  <c r="J48" i="17"/>
  <c r="C48" i="17"/>
  <c r="E34" i="17"/>
  <c r="F34" i="17"/>
  <c r="G34" i="17"/>
  <c r="H34" i="17"/>
  <c r="I34" i="17"/>
  <c r="J34" i="17"/>
  <c r="D34" i="17"/>
  <c r="E33" i="17"/>
  <c r="F33" i="17"/>
  <c r="G33" i="17"/>
  <c r="H33" i="17"/>
  <c r="I33" i="17"/>
  <c r="J33" i="17"/>
  <c r="D33" i="17"/>
  <c r="E32" i="17"/>
  <c r="F32" i="17"/>
  <c r="G32" i="17"/>
  <c r="H32" i="17"/>
  <c r="I32" i="17"/>
  <c r="J32" i="17"/>
  <c r="D32" i="17"/>
  <c r="E31" i="17"/>
  <c r="F31" i="17"/>
  <c r="G31" i="17"/>
  <c r="H31" i="17"/>
  <c r="I31" i="17"/>
  <c r="J31" i="17"/>
  <c r="D31" i="17"/>
  <c r="E30" i="17"/>
  <c r="F30" i="17"/>
  <c r="G30" i="17"/>
  <c r="H30" i="17"/>
  <c r="I30" i="17"/>
  <c r="J30" i="17"/>
  <c r="D30" i="17"/>
  <c r="E29" i="17"/>
  <c r="F29" i="17"/>
  <c r="G29" i="17"/>
  <c r="H29" i="17"/>
  <c r="I29" i="17"/>
  <c r="J29" i="17"/>
  <c r="D29" i="17"/>
  <c r="J28" i="17"/>
  <c r="E28" i="17"/>
  <c r="F28" i="17"/>
  <c r="G28" i="17"/>
  <c r="H28" i="17"/>
  <c r="I28" i="17"/>
  <c r="D28" i="17"/>
  <c r="E27" i="17"/>
  <c r="F27" i="17"/>
  <c r="G27" i="17"/>
  <c r="H27" i="17"/>
  <c r="I27" i="17"/>
  <c r="J27" i="17"/>
  <c r="D27" i="17"/>
  <c r="E26" i="17"/>
  <c r="F26" i="17"/>
  <c r="G26" i="17"/>
  <c r="H26" i="17"/>
  <c r="I26" i="17"/>
  <c r="J26" i="17"/>
  <c r="D26" i="17"/>
  <c r="E25" i="17"/>
  <c r="F25" i="17"/>
  <c r="G25" i="17"/>
  <c r="H25" i="17"/>
  <c r="I25" i="17"/>
  <c r="J25" i="17"/>
  <c r="D25" i="17"/>
  <c r="E23" i="17"/>
  <c r="F23" i="17"/>
  <c r="G23" i="17"/>
  <c r="H23" i="17"/>
  <c r="I23" i="17"/>
  <c r="J23" i="17"/>
  <c r="D23" i="17"/>
  <c r="E21" i="17"/>
  <c r="F21" i="17"/>
  <c r="G21" i="17"/>
  <c r="H21" i="17"/>
  <c r="I21" i="17"/>
  <c r="J21" i="17"/>
  <c r="D21" i="17"/>
  <c r="E20" i="17"/>
  <c r="F20" i="17"/>
  <c r="G20" i="17"/>
  <c r="H20" i="17"/>
  <c r="I20" i="17"/>
  <c r="J20" i="17"/>
  <c r="D20" i="17"/>
  <c r="E19" i="17"/>
  <c r="F19" i="17"/>
  <c r="G19" i="17"/>
  <c r="H19" i="17"/>
  <c r="I19" i="17"/>
  <c r="J19" i="17"/>
  <c r="D19" i="17"/>
  <c r="E18" i="17"/>
  <c r="F18" i="17"/>
  <c r="G18" i="17"/>
  <c r="H18" i="17"/>
  <c r="I18" i="17"/>
  <c r="J18" i="17"/>
  <c r="D18" i="17"/>
  <c r="E16" i="17"/>
  <c r="F16" i="17"/>
  <c r="G16" i="17"/>
  <c r="H16" i="17"/>
  <c r="I16" i="17"/>
  <c r="J16" i="17"/>
  <c r="D16" i="17"/>
  <c r="E25" i="16"/>
  <c r="D12" i="17" s="1"/>
  <c r="F25" i="16"/>
  <c r="E12" i="17" s="1"/>
  <c r="G25" i="16"/>
  <c r="F12" i="17" s="1"/>
  <c r="H25" i="16"/>
  <c r="G12" i="17" s="1"/>
  <c r="I25" i="16"/>
  <c r="H12" i="17" s="1"/>
  <c r="J25" i="16"/>
  <c r="I12" i="17" s="1"/>
  <c r="K25" i="16"/>
  <c r="J12" i="17" s="1"/>
  <c r="D11" i="14"/>
  <c r="E11" i="14"/>
  <c r="F11" i="14"/>
  <c r="G11" i="14"/>
  <c r="H11" i="14"/>
  <c r="I11" i="14"/>
  <c r="J11" i="14"/>
  <c r="C11" i="14"/>
  <c r="D11" i="17"/>
  <c r="E11" i="17"/>
  <c r="F11" i="17"/>
  <c r="G11" i="17"/>
  <c r="H11" i="17"/>
  <c r="I11" i="17"/>
  <c r="J11" i="17"/>
  <c r="C11" i="17"/>
  <c r="G57" i="17" l="1"/>
  <c r="G53" i="17" s="1"/>
  <c r="G66" i="17" s="1"/>
  <c r="J57" i="17"/>
  <c r="I57" i="17"/>
  <c r="I53" i="17" s="1"/>
  <c r="I66" i="17" s="1"/>
  <c r="H57" i="17"/>
  <c r="F57" i="17"/>
  <c r="C57" i="17"/>
  <c r="C53" i="17" s="1"/>
  <c r="C66" i="17" s="1"/>
  <c r="E57" i="17"/>
  <c r="E53" i="17" s="1"/>
  <c r="E66" i="17" s="1"/>
  <c r="D57" i="17"/>
  <c r="D53" i="17" s="1"/>
  <c r="D66" i="17" s="1"/>
  <c r="H53" i="17"/>
  <c r="H66" i="17" s="1"/>
  <c r="J53" i="17"/>
  <c r="J66" i="17" s="1"/>
  <c r="F53" i="17"/>
  <c r="F66" i="17" s="1"/>
  <c r="C12" i="17"/>
  <c r="D47" i="10" l="1"/>
  <c r="E47" i="10"/>
  <c r="E45" i="10" s="1"/>
  <c r="F47" i="10"/>
  <c r="G47" i="10"/>
  <c r="H47" i="10"/>
  <c r="I47" i="10"/>
  <c r="C47" i="10"/>
  <c r="D46" i="10"/>
  <c r="E46" i="10"/>
  <c r="F46" i="10"/>
  <c r="G46" i="10"/>
  <c r="H46" i="10"/>
  <c r="I46" i="10"/>
  <c r="C46" i="10"/>
  <c r="B2" i="15"/>
  <c r="D76" i="15"/>
  <c r="E76" i="15"/>
  <c r="F76" i="15"/>
  <c r="F24" i="17" s="1"/>
  <c r="G76" i="15"/>
  <c r="G24" i="17" s="1"/>
  <c r="H76" i="15"/>
  <c r="H24" i="17" s="1"/>
  <c r="I76" i="15"/>
  <c r="J76" i="15"/>
  <c r="J24" i="17" s="1"/>
  <c r="C76" i="15"/>
  <c r="D68" i="15"/>
  <c r="E68" i="15"/>
  <c r="F68" i="15"/>
  <c r="G68" i="15"/>
  <c r="H68" i="15"/>
  <c r="I68" i="15"/>
  <c r="J68" i="15"/>
  <c r="D62" i="15"/>
  <c r="E62" i="15"/>
  <c r="F62" i="15"/>
  <c r="G62" i="15"/>
  <c r="H62" i="15"/>
  <c r="I62" i="15"/>
  <c r="J62" i="15"/>
  <c r="C62" i="15"/>
  <c r="C54" i="15"/>
  <c r="C49" i="15"/>
  <c r="C23" i="15"/>
  <c r="D21" i="15"/>
  <c r="E21" i="15"/>
  <c r="F21" i="15"/>
  <c r="G21" i="15"/>
  <c r="H21" i="15"/>
  <c r="I21" i="15"/>
  <c r="J21" i="15"/>
  <c r="C21" i="15"/>
  <c r="C42" i="10" l="1"/>
  <c r="C45" i="10"/>
  <c r="I24" i="17"/>
  <c r="D24" i="17"/>
  <c r="E24" i="17"/>
  <c r="E15" i="14" l="1"/>
  <c r="F15" i="14"/>
  <c r="G15" i="14"/>
  <c r="H15" i="14"/>
  <c r="I15" i="14"/>
  <c r="J15" i="14"/>
  <c r="D15" i="14"/>
  <c r="E20" i="14" l="1"/>
  <c r="F20" i="14"/>
  <c r="G20" i="14"/>
  <c r="H20" i="14"/>
  <c r="I20" i="14"/>
  <c r="J20" i="14"/>
  <c r="D20" i="14"/>
  <c r="D24" i="14"/>
  <c r="D23" i="14"/>
  <c r="D22" i="14"/>
  <c r="D21" i="14"/>
  <c r="E19" i="14"/>
  <c r="F19" i="14"/>
  <c r="G19" i="14"/>
  <c r="H19" i="14"/>
  <c r="I19" i="14"/>
  <c r="J19" i="14"/>
  <c r="D19" i="14"/>
  <c r="E18" i="14"/>
  <c r="F18" i="14"/>
  <c r="G18" i="14"/>
  <c r="H18" i="14"/>
  <c r="I18" i="14"/>
  <c r="J18" i="14"/>
  <c r="D18" i="14"/>
  <c r="E17" i="14"/>
  <c r="F17" i="14"/>
  <c r="G17" i="14"/>
  <c r="H17" i="14"/>
  <c r="I17" i="14"/>
  <c r="J17" i="14"/>
  <c r="D17" i="14"/>
  <c r="F16" i="14"/>
  <c r="G16" i="14"/>
  <c r="H16" i="14"/>
  <c r="I16" i="14"/>
  <c r="J16" i="14"/>
  <c r="D16" i="14"/>
  <c r="E16" i="14"/>
  <c r="E14" i="14"/>
  <c r="F14" i="14"/>
  <c r="G14" i="14"/>
  <c r="H14" i="14"/>
  <c r="I14" i="14"/>
  <c r="J14" i="14"/>
  <c r="D14" i="14"/>
  <c r="D30" i="10"/>
  <c r="D23" i="10"/>
  <c r="D42" i="14" l="1"/>
  <c r="E42" i="14"/>
  <c r="F42" i="14"/>
  <c r="G42" i="14"/>
  <c r="H42" i="14"/>
  <c r="I42" i="14"/>
  <c r="J42" i="14"/>
  <c r="C42" i="14"/>
  <c r="D40" i="14"/>
  <c r="E40" i="14"/>
  <c r="F40" i="14"/>
  <c r="G40" i="14"/>
  <c r="H40" i="14"/>
  <c r="I40" i="14"/>
  <c r="J40" i="14"/>
  <c r="C40" i="14"/>
  <c r="D41" i="14"/>
  <c r="E41" i="14"/>
  <c r="F41" i="14"/>
  <c r="G41" i="14"/>
  <c r="H41" i="14"/>
  <c r="I41" i="14"/>
  <c r="J41" i="14"/>
  <c r="C41" i="14"/>
  <c r="D39" i="14"/>
  <c r="E39" i="14"/>
  <c r="F39" i="14"/>
  <c r="G39" i="14"/>
  <c r="H39" i="14"/>
  <c r="I39" i="14"/>
  <c r="J39" i="14"/>
  <c r="C39" i="14"/>
  <c r="D34" i="14"/>
  <c r="E34" i="14"/>
  <c r="F34" i="14"/>
  <c r="G34" i="14"/>
  <c r="H34" i="14"/>
  <c r="I34" i="14"/>
  <c r="J34" i="14"/>
  <c r="C34" i="14"/>
  <c r="D33" i="14"/>
  <c r="E33" i="14"/>
  <c r="F33" i="14"/>
  <c r="G33" i="14"/>
  <c r="H33" i="14"/>
  <c r="I33" i="14"/>
  <c r="J33" i="14"/>
  <c r="C33" i="14"/>
  <c r="E24" i="14"/>
  <c r="F24" i="14"/>
  <c r="G24" i="14"/>
  <c r="H24" i="14"/>
  <c r="I24" i="14"/>
  <c r="J24" i="14"/>
  <c r="E23" i="14"/>
  <c r="F23" i="14"/>
  <c r="G23" i="14"/>
  <c r="H23" i="14"/>
  <c r="I23" i="14"/>
  <c r="J23" i="14"/>
  <c r="E22" i="14"/>
  <c r="F22" i="14"/>
  <c r="G22" i="14"/>
  <c r="H22" i="14"/>
  <c r="I22" i="14"/>
  <c r="J22" i="14"/>
  <c r="E21" i="14"/>
  <c r="F21" i="14"/>
  <c r="G21" i="14"/>
  <c r="H21" i="14"/>
  <c r="I21" i="14"/>
  <c r="J21" i="14"/>
  <c r="C30" i="10"/>
  <c r="C23" i="10"/>
  <c r="H35" i="14" l="1"/>
  <c r="J35" i="14"/>
  <c r="I35" i="14"/>
  <c r="G35" i="14"/>
  <c r="E35" i="14"/>
  <c r="F35" i="14"/>
  <c r="D35" i="14"/>
  <c r="C35" i="14"/>
  <c r="D45" i="10"/>
  <c r="J5" i="11" l="1"/>
  <c r="E3" i="5"/>
  <c r="B219" i="6"/>
  <c r="F226" i="6"/>
  <c r="G220" i="6" s="1"/>
  <c r="G226" i="6" s="1"/>
  <c r="H220" i="6" s="1"/>
  <c r="H226" i="6" s="1"/>
  <c r="I220" i="6" s="1"/>
  <c r="I226" i="6" s="1"/>
  <c r="J220" i="6" s="1"/>
  <c r="J226" i="6" s="1"/>
  <c r="K220" i="6" s="1"/>
  <c r="K226" i="6" s="1"/>
  <c r="L220" i="6" s="1"/>
  <c r="L226" i="6" s="1"/>
  <c r="M220" i="6" s="1"/>
  <c r="M226" i="6" s="1"/>
  <c r="B208" i="6"/>
  <c r="F215" i="6"/>
  <c r="G209" i="6" s="1"/>
  <c r="G215" i="6" s="1"/>
  <c r="H209" i="6" s="1"/>
  <c r="H215" i="6" s="1"/>
  <c r="I209" i="6" s="1"/>
  <c r="I215" i="6" s="1"/>
  <c r="J209" i="6" s="1"/>
  <c r="J215" i="6" s="1"/>
  <c r="K209" i="6" s="1"/>
  <c r="K215" i="6" s="1"/>
  <c r="L209" i="6" s="1"/>
  <c r="L215" i="6" s="1"/>
  <c r="M209" i="6" s="1"/>
  <c r="M215" i="6" s="1"/>
  <c r="B197" i="6"/>
  <c r="F204" i="6"/>
  <c r="G198" i="6" s="1"/>
  <c r="G204" i="6" s="1"/>
  <c r="H198" i="6" s="1"/>
  <c r="H204" i="6" s="1"/>
  <c r="I198" i="6" s="1"/>
  <c r="I204" i="6" s="1"/>
  <c r="J198" i="6" s="1"/>
  <c r="J204" i="6" s="1"/>
  <c r="K198" i="6" s="1"/>
  <c r="K204" i="6" s="1"/>
  <c r="L198" i="6" s="1"/>
  <c r="L204" i="6" s="1"/>
  <c r="M198" i="6" s="1"/>
  <c r="M204" i="6" s="1"/>
  <c r="B186" i="6"/>
  <c r="F193" i="6"/>
  <c r="G187" i="6" s="1"/>
  <c r="G193" i="6" s="1"/>
  <c r="H187" i="6" s="1"/>
  <c r="H193" i="6" s="1"/>
  <c r="I187" i="6" s="1"/>
  <c r="I193" i="6" s="1"/>
  <c r="J187" i="6" s="1"/>
  <c r="J193" i="6" s="1"/>
  <c r="K187" i="6" s="1"/>
  <c r="K193" i="6" s="1"/>
  <c r="L187" i="6" s="1"/>
  <c r="L193" i="6" s="1"/>
  <c r="M187" i="6" s="1"/>
  <c r="M193" i="6" s="1"/>
  <c r="B175" i="6"/>
  <c r="F182" i="6"/>
  <c r="G176" i="6" s="1"/>
  <c r="G182" i="6" s="1"/>
  <c r="H176" i="6" s="1"/>
  <c r="H182" i="6" s="1"/>
  <c r="I176" i="6" s="1"/>
  <c r="I182" i="6" s="1"/>
  <c r="J176" i="6" s="1"/>
  <c r="J182" i="6" s="1"/>
  <c r="K176" i="6" s="1"/>
  <c r="K182" i="6" s="1"/>
  <c r="L176" i="6" s="1"/>
  <c r="L182" i="6" s="1"/>
  <c r="M176" i="6" s="1"/>
  <c r="M182" i="6" s="1"/>
  <c r="B164" i="6"/>
  <c r="F171" i="6"/>
  <c r="G165" i="6" s="1"/>
  <c r="G171" i="6" s="1"/>
  <c r="H165" i="6" s="1"/>
  <c r="H171" i="6" s="1"/>
  <c r="I165" i="6" s="1"/>
  <c r="I171" i="6" s="1"/>
  <c r="J165" i="6" s="1"/>
  <c r="J171" i="6" s="1"/>
  <c r="K165" i="6" s="1"/>
  <c r="K171" i="6" s="1"/>
  <c r="L165" i="6" s="1"/>
  <c r="L171" i="6" s="1"/>
  <c r="M165" i="6" s="1"/>
  <c r="M171" i="6" s="1"/>
  <c r="B153" i="6"/>
  <c r="F160" i="6"/>
  <c r="B142" i="6"/>
  <c r="F149" i="6"/>
  <c r="G143" i="6" s="1"/>
  <c r="G149" i="6" s="1"/>
  <c r="H143" i="6" s="1"/>
  <c r="H149" i="6" s="1"/>
  <c r="I143" i="6" s="1"/>
  <c r="I151" i="6" l="1"/>
  <c r="J151" i="6"/>
  <c r="G154" i="6"/>
  <c r="G160" i="6" s="1"/>
  <c r="H154" i="6" s="1"/>
  <c r="H160" i="6" s="1"/>
  <c r="I154" i="6" s="1"/>
  <c r="I160" i="6" s="1"/>
  <c r="J154" i="6" s="1"/>
  <c r="J160" i="6" s="1"/>
  <c r="K154" i="6" s="1"/>
  <c r="K160" i="6" s="1"/>
  <c r="L154" i="6" s="1"/>
  <c r="L160" i="6" s="1"/>
  <c r="M154" i="6" s="1"/>
  <c r="M160" i="6" s="1"/>
  <c r="D12" i="14"/>
  <c r="E12" i="14"/>
  <c r="F12" i="14"/>
  <c r="G12" i="14"/>
  <c r="H12" i="14"/>
  <c r="I12" i="14"/>
  <c r="J12" i="14"/>
  <c r="C12" i="14"/>
  <c r="B131" i="6"/>
  <c r="G132" i="6"/>
  <c r="G138" i="6" s="1"/>
  <c r="H132" i="6" s="1"/>
  <c r="H138" i="6" s="1"/>
  <c r="I132" i="6" s="1"/>
  <c r="G232" i="6"/>
  <c r="D38" i="10" s="1"/>
  <c r="F127" i="6"/>
  <c r="G231" i="6" l="1"/>
  <c r="F231" i="6"/>
  <c r="D75" i="15"/>
  <c r="I149" i="6"/>
  <c r="J143" i="6" s="1"/>
  <c r="J149" i="6" s="1"/>
  <c r="K143" i="6" s="1"/>
  <c r="I140" i="6"/>
  <c r="J140" i="6"/>
  <c r="F232" i="6"/>
  <c r="E46" i="8" s="1"/>
  <c r="G121" i="6"/>
  <c r="G127" i="6" s="1"/>
  <c r="I138" i="6" l="1"/>
  <c r="J132" i="6" s="1"/>
  <c r="J138" i="6" s="1"/>
  <c r="K132" i="6" s="1"/>
  <c r="K151" i="6"/>
  <c r="H121" i="6"/>
  <c r="G17" i="5"/>
  <c r="F3" i="5"/>
  <c r="D17" i="11" s="1"/>
  <c r="C6" i="15" s="1"/>
  <c r="D6" i="16" s="1"/>
  <c r="K149" i="6" l="1"/>
  <c r="L143" i="6" s="1"/>
  <c r="K140" i="6"/>
  <c r="H127" i="6"/>
  <c r="I121" i="6" s="1"/>
  <c r="L151" i="6" l="1"/>
  <c r="K138" i="6"/>
  <c r="L132" i="6" s="1"/>
  <c r="I127" i="6"/>
  <c r="J121" i="6" s="1"/>
  <c r="J127" i="6" s="1"/>
  <c r="E349" i="7"/>
  <c r="E9" i="7"/>
  <c r="F28" i="5"/>
  <c r="L149" i="6" l="1"/>
  <c r="M143" i="6" s="1"/>
  <c r="L140" i="6"/>
  <c r="K121" i="6"/>
  <c r="M151" i="6" l="1"/>
  <c r="L138" i="6"/>
  <c r="M132" i="6" s="1"/>
  <c r="K127" i="6"/>
  <c r="L121" i="6" s="1"/>
  <c r="M10" i="5"/>
  <c r="M149" i="6" l="1"/>
  <c r="M140" i="6"/>
  <c r="L127" i="6"/>
  <c r="M121" i="6" s="1"/>
  <c r="I129" i="6"/>
  <c r="K129" i="6"/>
  <c r="K232" i="6" s="1"/>
  <c r="J46" i="8" s="1"/>
  <c r="L129" i="6"/>
  <c r="L232" i="6" s="1"/>
  <c r="I232" i="6" l="1"/>
  <c r="J231" i="6"/>
  <c r="I231" i="6"/>
  <c r="J232" i="6"/>
  <c r="I46" i="8" s="1"/>
  <c r="M138" i="6"/>
  <c r="M129" i="6"/>
  <c r="M232" i="6" s="1"/>
  <c r="H231" i="6"/>
  <c r="H232" i="6"/>
  <c r="E38" i="10" s="1"/>
  <c r="C68" i="9"/>
  <c r="C67" i="9"/>
  <c r="D45" i="8" s="1"/>
  <c r="C66" i="9"/>
  <c r="C62" i="9"/>
  <c r="F38" i="10" l="1"/>
  <c r="G38" i="10" s="1"/>
  <c r="H38" i="10" s="1"/>
  <c r="I38" i="10" s="1"/>
  <c r="J38" i="10" s="1"/>
  <c r="E75" i="15"/>
  <c r="F75" i="15" s="1"/>
  <c r="G75" i="15" s="1"/>
  <c r="H75" i="15" s="1"/>
  <c r="I75" i="15" s="1"/>
  <c r="J75" i="15" s="1"/>
  <c r="M127" i="6"/>
  <c r="F46" i="8"/>
  <c r="G46" i="8"/>
  <c r="H46" i="8"/>
  <c r="K46" i="8"/>
  <c r="L46" i="8"/>
  <c r="K231" i="6" l="1"/>
  <c r="K38" i="10"/>
  <c r="B43" i="8"/>
  <c r="F138" i="5"/>
  <c r="F3" i="7"/>
  <c r="F244" i="5"/>
  <c r="G244" i="5" s="1"/>
  <c r="M231" i="6" l="1"/>
  <c r="L231" i="6"/>
  <c r="E3" i="8"/>
  <c r="G4" i="5"/>
  <c r="E17" i="11" s="1"/>
  <c r="D3" i="9"/>
  <c r="F112" i="6"/>
  <c r="F56" i="5"/>
  <c r="D6" i="15" l="1"/>
  <c r="E5" i="19" s="1"/>
  <c r="D5" i="10"/>
  <c r="E5" i="18" s="1"/>
  <c r="C6" i="17"/>
  <c r="E4" i="9"/>
  <c r="H4" i="5"/>
  <c r="F17" i="11" s="1"/>
  <c r="E6" i="15" s="1"/>
  <c r="F5" i="19" s="1"/>
  <c r="E32" i="11"/>
  <c r="G4" i="7"/>
  <c r="G113" i="6"/>
  <c r="F4" i="8"/>
  <c r="D3" i="8"/>
  <c r="E3" i="7"/>
  <c r="C3" i="9"/>
  <c r="B22" i="2"/>
  <c r="B21" i="2"/>
  <c r="B20" i="2"/>
  <c r="B19" i="2"/>
  <c r="B18" i="2"/>
  <c r="B17" i="2"/>
  <c r="B16" i="2"/>
  <c r="D6" i="13" l="1"/>
  <c r="D6" i="14" s="1"/>
  <c r="E6" i="16"/>
  <c r="D6" i="17" s="1"/>
  <c r="E5" i="10"/>
  <c r="F5" i="18" s="1"/>
  <c r="C5" i="10"/>
  <c r="C6" i="13" s="1"/>
  <c r="C6" i="14" s="1"/>
  <c r="D32" i="11"/>
  <c r="H113" i="6"/>
  <c r="G4" i="8"/>
  <c r="H4" i="7"/>
  <c r="F4" i="9"/>
  <c r="I4" i="5"/>
  <c r="G17" i="11" s="1"/>
  <c r="F6" i="15" s="1"/>
  <c r="G5" i="19" s="1"/>
  <c r="F32" i="11"/>
  <c r="F6" i="16"/>
  <c r="E6" i="17" s="1"/>
  <c r="K14" i="16"/>
  <c r="J14" i="16"/>
  <c r="I14" i="16"/>
  <c r="H14" i="16"/>
  <c r="G14" i="16"/>
  <c r="F14" i="16"/>
  <c r="E14" i="16"/>
  <c r="D14" i="16"/>
  <c r="D23" i="15"/>
  <c r="E23" i="15"/>
  <c r="F23" i="15"/>
  <c r="G23" i="15"/>
  <c r="H23" i="15"/>
  <c r="I23" i="15"/>
  <c r="J23" i="15"/>
  <c r="D37" i="15"/>
  <c r="E37" i="15"/>
  <c r="F37" i="15"/>
  <c r="G37" i="15"/>
  <c r="H37" i="15"/>
  <c r="I37" i="15"/>
  <c r="J37" i="15"/>
  <c r="D27" i="15"/>
  <c r="E27" i="15"/>
  <c r="F27" i="15"/>
  <c r="G27" i="15"/>
  <c r="H27" i="15"/>
  <c r="I27" i="15"/>
  <c r="J27" i="15"/>
  <c r="D54" i="15"/>
  <c r="D22" i="17" s="1"/>
  <c r="E54" i="15"/>
  <c r="E22" i="17" s="1"/>
  <c r="F54" i="15"/>
  <c r="G54" i="15"/>
  <c r="G22" i="17" s="1"/>
  <c r="H54" i="15"/>
  <c r="I54" i="15"/>
  <c r="I22" i="17" s="1"/>
  <c r="J54" i="15"/>
  <c r="J22" i="17" s="1"/>
  <c r="D49" i="15"/>
  <c r="E49" i="15"/>
  <c r="F49" i="15"/>
  <c r="G49" i="15"/>
  <c r="H49" i="15"/>
  <c r="I49" i="15"/>
  <c r="J49" i="15"/>
  <c r="J90" i="15"/>
  <c r="I90" i="15"/>
  <c r="H90" i="15"/>
  <c r="G90" i="15"/>
  <c r="F90" i="15"/>
  <c r="E90" i="15"/>
  <c r="D90" i="15"/>
  <c r="J42" i="15"/>
  <c r="I42" i="15"/>
  <c r="H42" i="15"/>
  <c r="G42" i="15"/>
  <c r="F42" i="15"/>
  <c r="E42" i="15"/>
  <c r="D42" i="15"/>
  <c r="D17" i="17" s="1"/>
  <c r="D54" i="8"/>
  <c r="E54" i="8"/>
  <c r="F54" i="8"/>
  <c r="G54" i="8"/>
  <c r="H54" i="8"/>
  <c r="I54" i="8"/>
  <c r="J54" i="8"/>
  <c r="K54" i="8"/>
  <c r="L54" i="8"/>
  <c r="D43" i="8"/>
  <c r="D35" i="8" s="1"/>
  <c r="E87" i="5"/>
  <c r="F189" i="5"/>
  <c r="E189" i="5"/>
  <c r="F175" i="5"/>
  <c r="E175" i="5"/>
  <c r="F161" i="5"/>
  <c r="E161" i="5"/>
  <c r="F147" i="5"/>
  <c r="E147" i="5"/>
  <c r="F133" i="5"/>
  <c r="E133" i="5"/>
  <c r="F65" i="5"/>
  <c r="E65" i="5"/>
  <c r="F51" i="5"/>
  <c r="E51" i="5"/>
  <c r="F37" i="5"/>
  <c r="E37" i="5"/>
  <c r="F23" i="5"/>
  <c r="E23" i="5"/>
  <c r="F9" i="5"/>
  <c r="E9" i="5"/>
  <c r="D60" i="5"/>
  <c r="F208" i="5"/>
  <c r="F194" i="5"/>
  <c r="F180" i="5"/>
  <c r="F166" i="5"/>
  <c r="F152" i="5"/>
  <c r="K19" i="16" l="1"/>
  <c r="J14" i="13"/>
  <c r="I19" i="16"/>
  <c r="H14" i="13"/>
  <c r="H19" i="16"/>
  <c r="G14" i="13"/>
  <c r="G19" i="16"/>
  <c r="F14" i="13"/>
  <c r="F19" i="16"/>
  <c r="E14" i="13"/>
  <c r="E19" i="16"/>
  <c r="D14" i="13"/>
  <c r="C14" i="13"/>
  <c r="D19" i="16"/>
  <c r="E6" i="13"/>
  <c r="E6" i="14" s="1"/>
  <c r="F17" i="17"/>
  <c r="I17" i="17"/>
  <c r="E17" i="17"/>
  <c r="F22" i="17"/>
  <c r="H17" i="17"/>
  <c r="G17" i="17"/>
  <c r="J17" i="17"/>
  <c r="H22" i="17"/>
  <c r="F5" i="10"/>
  <c r="G5" i="18" s="1"/>
  <c r="J19" i="16"/>
  <c r="I14" i="13"/>
  <c r="G6" i="16"/>
  <c r="F6" i="17" s="1"/>
  <c r="G32" i="11"/>
  <c r="G4" i="9"/>
  <c r="I113" i="6"/>
  <c r="H4" i="8"/>
  <c r="I4" i="7"/>
  <c r="J4" i="5"/>
  <c r="H17" i="11" s="1"/>
  <c r="G6" i="15" s="1"/>
  <c r="H5" i="19" s="1"/>
  <c r="M190" i="5"/>
  <c r="L190" i="5"/>
  <c r="K190" i="5"/>
  <c r="J190" i="5"/>
  <c r="I190" i="5"/>
  <c r="H190" i="5"/>
  <c r="G190" i="5"/>
  <c r="G194" i="5" s="1"/>
  <c r="M176" i="5"/>
  <c r="L176" i="5"/>
  <c r="K176" i="5"/>
  <c r="J176" i="5"/>
  <c r="I176" i="5"/>
  <c r="H176" i="5"/>
  <c r="G176" i="5"/>
  <c r="G180" i="5" s="1"/>
  <c r="H180" i="5" s="1"/>
  <c r="I180" i="5" s="1"/>
  <c r="J180" i="5" s="1"/>
  <c r="K180" i="5" s="1"/>
  <c r="L180" i="5" s="1"/>
  <c r="M180" i="5" s="1"/>
  <c r="M162" i="5"/>
  <c r="L162" i="5"/>
  <c r="K162" i="5"/>
  <c r="J162" i="5"/>
  <c r="I162" i="5"/>
  <c r="H162" i="5"/>
  <c r="G162" i="5"/>
  <c r="G166" i="5" s="1"/>
  <c r="H166" i="5" s="1"/>
  <c r="I166" i="5" s="1"/>
  <c r="J166" i="5" s="1"/>
  <c r="K166" i="5" s="1"/>
  <c r="L166" i="5" s="1"/>
  <c r="M166" i="5" s="1"/>
  <c r="M148" i="5"/>
  <c r="L148" i="5"/>
  <c r="K148" i="5"/>
  <c r="J148" i="5"/>
  <c r="I148" i="5"/>
  <c r="H148" i="5"/>
  <c r="G148" i="5"/>
  <c r="G152" i="5" s="1"/>
  <c r="H152" i="5" s="1"/>
  <c r="I152" i="5" s="1"/>
  <c r="J152" i="5" s="1"/>
  <c r="K152" i="5" s="1"/>
  <c r="L152" i="5" s="1"/>
  <c r="M152" i="5" s="1"/>
  <c r="H194" i="5" l="1"/>
  <c r="I194" i="5" s="1"/>
  <c r="J194" i="5" s="1"/>
  <c r="K194" i="5" s="1"/>
  <c r="L194" i="5" s="1"/>
  <c r="M194" i="5" s="1"/>
  <c r="F6" i="13"/>
  <c r="F6" i="14" s="1"/>
  <c r="K75" i="15"/>
  <c r="G5" i="10"/>
  <c r="H5" i="18" s="1"/>
  <c r="H6" i="16"/>
  <c r="G6" i="17" s="1"/>
  <c r="H32" i="11"/>
  <c r="H4" i="9"/>
  <c r="J113" i="6"/>
  <c r="I4" i="8"/>
  <c r="K4" i="5"/>
  <c r="I17" i="11" s="1"/>
  <c r="H6" i="15" s="1"/>
  <c r="I5" i="19" s="1"/>
  <c r="J4" i="7"/>
  <c r="G6" i="13" l="1"/>
  <c r="G6" i="14" s="1"/>
  <c r="H5" i="10"/>
  <c r="I5" i="18" s="1"/>
  <c r="L4" i="5"/>
  <c r="J17" i="11" s="1"/>
  <c r="I6" i="15" s="1"/>
  <c r="J5" i="19" s="1"/>
  <c r="I6" i="16"/>
  <c r="H6" i="17" s="1"/>
  <c r="I32" i="11"/>
  <c r="I4" i="9"/>
  <c r="K113" i="6"/>
  <c r="J4" i="8"/>
  <c r="K4" i="7"/>
  <c r="I5" i="10" l="1"/>
  <c r="J5" i="18" s="1"/>
  <c r="H6" i="13"/>
  <c r="H6" i="14" s="1"/>
  <c r="M4" i="5"/>
  <c r="K17" i="11" s="1"/>
  <c r="J6" i="15" s="1"/>
  <c r="K5" i="19" s="1"/>
  <c r="J6" i="16"/>
  <c r="I6" i="17" s="1"/>
  <c r="J32" i="11"/>
  <c r="J4" i="9"/>
  <c r="L113" i="6"/>
  <c r="K4" i="8"/>
  <c r="L4" i="7"/>
  <c r="I6" i="13" l="1"/>
  <c r="I6" i="14" s="1"/>
  <c r="J5" i="10"/>
  <c r="K5" i="18" s="1"/>
  <c r="M113" i="6"/>
  <c r="L4" i="8"/>
  <c r="K6" i="16"/>
  <c r="J6" i="17" s="1"/>
  <c r="K32" i="11"/>
  <c r="K4" i="9"/>
  <c r="M4" i="7"/>
  <c r="J6" i="13" l="1"/>
  <c r="J6" i="14" s="1"/>
  <c r="H134" i="5"/>
  <c r="I134" i="5"/>
  <c r="J134" i="5"/>
  <c r="K134" i="5"/>
  <c r="L134" i="5"/>
  <c r="M134" i="5"/>
  <c r="G134" i="5"/>
  <c r="G138" i="5" s="1"/>
  <c r="H138" i="5" s="1"/>
  <c r="I138" i="5" s="1"/>
  <c r="J138" i="5" s="1"/>
  <c r="K138" i="5" s="1"/>
  <c r="L138" i="5" s="1"/>
  <c r="M138" i="5" s="1"/>
  <c r="M66" i="5"/>
  <c r="L66" i="5"/>
  <c r="K66" i="5"/>
  <c r="J66" i="5"/>
  <c r="I66" i="5"/>
  <c r="H66" i="5"/>
  <c r="M52" i="5"/>
  <c r="L52" i="5"/>
  <c r="K52" i="5"/>
  <c r="J52" i="5"/>
  <c r="I52" i="5"/>
  <c r="H52" i="5"/>
  <c r="G52" i="5"/>
  <c r="M38" i="5"/>
  <c r="L38" i="5"/>
  <c r="K38" i="5"/>
  <c r="J38" i="5"/>
  <c r="I38" i="5"/>
  <c r="H38" i="5"/>
  <c r="G38" i="5"/>
  <c r="M24" i="5"/>
  <c r="L24" i="5"/>
  <c r="K24" i="5"/>
  <c r="J24" i="5"/>
  <c r="I24" i="5"/>
  <c r="H24" i="5"/>
  <c r="G24" i="5"/>
  <c r="G28" i="5" l="1"/>
  <c r="H10" i="5"/>
  <c r="I10" i="5"/>
  <c r="J10" i="5"/>
  <c r="K10" i="5"/>
  <c r="L10" i="5"/>
  <c r="F369" i="7" l="1"/>
  <c r="G369" i="7"/>
  <c r="H369" i="7"/>
  <c r="I369" i="7"/>
  <c r="J369" i="7"/>
  <c r="K369" i="7"/>
  <c r="L369" i="7"/>
  <c r="M369" i="7"/>
  <c r="F359" i="7"/>
  <c r="G359" i="7"/>
  <c r="H359" i="7"/>
  <c r="I359" i="7"/>
  <c r="J359" i="7"/>
  <c r="K359" i="7"/>
  <c r="L359" i="7"/>
  <c r="M359" i="7"/>
  <c r="F349" i="7"/>
  <c r="G349" i="7"/>
  <c r="H349" i="7"/>
  <c r="I349" i="7"/>
  <c r="J349" i="7"/>
  <c r="K349" i="7"/>
  <c r="L349" i="7"/>
  <c r="M349" i="7"/>
  <c r="F324" i="7"/>
  <c r="F334" i="7" s="1"/>
  <c r="G324" i="7"/>
  <c r="G334" i="7" s="1"/>
  <c r="H324" i="7"/>
  <c r="I324" i="7"/>
  <c r="J324" i="7"/>
  <c r="K324" i="7"/>
  <c r="L324" i="7"/>
  <c r="M324" i="7"/>
  <c r="E324" i="7"/>
  <c r="E334" i="7" s="1"/>
  <c r="F312" i="7"/>
  <c r="G312" i="7"/>
  <c r="H312" i="7"/>
  <c r="I312" i="7"/>
  <c r="J312" i="7"/>
  <c r="K312" i="7"/>
  <c r="L312" i="7"/>
  <c r="M312" i="7"/>
  <c r="E312" i="7"/>
  <c r="F300" i="7"/>
  <c r="G300" i="7"/>
  <c r="H300" i="7"/>
  <c r="I300" i="7"/>
  <c r="J300" i="7"/>
  <c r="K300" i="7"/>
  <c r="L300" i="7"/>
  <c r="M300" i="7"/>
  <c r="E300" i="7"/>
  <c r="F288" i="7"/>
  <c r="G288" i="7"/>
  <c r="H288" i="7"/>
  <c r="I288" i="7"/>
  <c r="J288" i="7"/>
  <c r="K288" i="7"/>
  <c r="L288" i="7"/>
  <c r="M288" i="7"/>
  <c r="E288" i="7"/>
  <c r="F276" i="7"/>
  <c r="G276" i="7"/>
  <c r="H276" i="7"/>
  <c r="I276" i="7"/>
  <c r="J276" i="7"/>
  <c r="K276" i="7"/>
  <c r="L276" i="7"/>
  <c r="M276" i="7"/>
  <c r="E276" i="7"/>
  <c r="F261" i="7"/>
  <c r="F272" i="7" s="1"/>
  <c r="G261" i="7"/>
  <c r="G272" i="7" s="1"/>
  <c r="H261" i="7"/>
  <c r="H272" i="7" s="1"/>
  <c r="I261" i="7"/>
  <c r="I272" i="7" s="1"/>
  <c r="J261" i="7"/>
  <c r="J272" i="7" s="1"/>
  <c r="K261" i="7"/>
  <c r="K272" i="7" s="1"/>
  <c r="L261" i="7"/>
  <c r="L272" i="7" s="1"/>
  <c r="M261" i="7"/>
  <c r="M272" i="7" s="1"/>
  <c r="E261" i="7"/>
  <c r="E272" i="7" s="1"/>
  <c r="M262" i="7"/>
  <c r="L262" i="7"/>
  <c r="K262" i="7"/>
  <c r="J262" i="7"/>
  <c r="I262" i="7"/>
  <c r="H262" i="7"/>
  <c r="G262" i="7"/>
  <c r="F262" i="7"/>
  <c r="E262" i="7"/>
  <c r="F248" i="7"/>
  <c r="F259" i="7" s="1"/>
  <c r="G248" i="7"/>
  <c r="G259" i="7" s="1"/>
  <c r="H248" i="7"/>
  <c r="H259" i="7" s="1"/>
  <c r="I248" i="7"/>
  <c r="I259" i="7" s="1"/>
  <c r="J248" i="7"/>
  <c r="J259" i="7" s="1"/>
  <c r="K248" i="7"/>
  <c r="K259" i="7" s="1"/>
  <c r="L248" i="7"/>
  <c r="L259" i="7" s="1"/>
  <c r="M248" i="7"/>
  <c r="M259" i="7" s="1"/>
  <c r="E248" i="7"/>
  <c r="E259" i="7" s="1"/>
  <c r="M249" i="7"/>
  <c r="L249" i="7"/>
  <c r="K249" i="7"/>
  <c r="J249" i="7"/>
  <c r="I249" i="7"/>
  <c r="H249" i="7"/>
  <c r="G249" i="7"/>
  <c r="F249" i="7"/>
  <c r="E249" i="7"/>
  <c r="F235" i="7"/>
  <c r="F246" i="7" s="1"/>
  <c r="G235" i="7"/>
  <c r="G246" i="7" s="1"/>
  <c r="H235" i="7"/>
  <c r="H246" i="7" s="1"/>
  <c r="I235" i="7"/>
  <c r="I246" i="7" s="1"/>
  <c r="J235" i="7"/>
  <c r="J246" i="7" s="1"/>
  <c r="K235" i="7"/>
  <c r="K246" i="7" s="1"/>
  <c r="L235" i="7"/>
  <c r="L246" i="7" s="1"/>
  <c r="M235" i="7"/>
  <c r="M246" i="7" s="1"/>
  <c r="E235" i="7"/>
  <c r="E246" i="7" s="1"/>
  <c r="M236" i="7"/>
  <c r="L236" i="7"/>
  <c r="K236" i="7"/>
  <c r="J236" i="7"/>
  <c r="I236" i="7"/>
  <c r="H236" i="7"/>
  <c r="G236" i="7"/>
  <c r="F236" i="7"/>
  <c r="E236" i="7"/>
  <c r="E223" i="7"/>
  <c r="F222" i="7"/>
  <c r="F233" i="7" s="1"/>
  <c r="G222" i="7"/>
  <c r="G233" i="7" s="1"/>
  <c r="H222" i="7"/>
  <c r="H233" i="7" s="1"/>
  <c r="I222" i="7"/>
  <c r="I233" i="7" s="1"/>
  <c r="J222" i="7"/>
  <c r="J233" i="7" s="1"/>
  <c r="K222" i="7"/>
  <c r="K233" i="7" s="1"/>
  <c r="L222" i="7"/>
  <c r="L233" i="7" s="1"/>
  <c r="M222" i="7"/>
  <c r="M233" i="7" s="1"/>
  <c r="E222" i="7"/>
  <c r="E233" i="7" s="1"/>
  <c r="M223" i="7"/>
  <c r="L223" i="7"/>
  <c r="K223" i="7"/>
  <c r="J223" i="7"/>
  <c r="I223" i="7"/>
  <c r="H223" i="7"/>
  <c r="G223" i="7"/>
  <c r="F223" i="7"/>
  <c r="F210" i="7"/>
  <c r="G210" i="7"/>
  <c r="H210" i="7"/>
  <c r="I210" i="7"/>
  <c r="J210" i="7"/>
  <c r="K210" i="7"/>
  <c r="L210" i="7"/>
  <c r="M210" i="7"/>
  <c r="E210" i="7"/>
  <c r="F209" i="7"/>
  <c r="F220" i="7" s="1"/>
  <c r="G209" i="7"/>
  <c r="G220" i="7" s="1"/>
  <c r="H209" i="7"/>
  <c r="H220" i="7" s="1"/>
  <c r="I209" i="7"/>
  <c r="I220" i="7" s="1"/>
  <c r="J209" i="7"/>
  <c r="J220" i="7" s="1"/>
  <c r="K209" i="7"/>
  <c r="K220" i="7" s="1"/>
  <c r="L209" i="7"/>
  <c r="L220" i="7" s="1"/>
  <c r="M209" i="7"/>
  <c r="M220" i="7" s="1"/>
  <c r="E209" i="7"/>
  <c r="E220" i="7" s="1"/>
  <c r="F194" i="7"/>
  <c r="F205" i="7" s="1"/>
  <c r="G194" i="7"/>
  <c r="G205" i="7" s="1"/>
  <c r="H194" i="7"/>
  <c r="H205" i="7" s="1"/>
  <c r="I194" i="7"/>
  <c r="I205" i="7" s="1"/>
  <c r="J194" i="7"/>
  <c r="J205" i="7" s="1"/>
  <c r="K194" i="7"/>
  <c r="K205" i="7" s="1"/>
  <c r="L194" i="7"/>
  <c r="L205" i="7" s="1"/>
  <c r="M194" i="7"/>
  <c r="M205" i="7" s="1"/>
  <c r="E194" i="7"/>
  <c r="E205" i="7" s="1"/>
  <c r="M195" i="7"/>
  <c r="L195" i="7"/>
  <c r="K195" i="7"/>
  <c r="J195" i="7"/>
  <c r="I195" i="7"/>
  <c r="H195" i="7"/>
  <c r="G195" i="7"/>
  <c r="F195" i="7"/>
  <c r="E195" i="7"/>
  <c r="F181" i="7"/>
  <c r="F192" i="7" s="1"/>
  <c r="G181" i="7"/>
  <c r="G192" i="7" s="1"/>
  <c r="H181" i="7"/>
  <c r="H192" i="7" s="1"/>
  <c r="I181" i="7"/>
  <c r="I192" i="7" s="1"/>
  <c r="J181" i="7"/>
  <c r="J192" i="7" s="1"/>
  <c r="K181" i="7"/>
  <c r="K192" i="7" s="1"/>
  <c r="L181" i="7"/>
  <c r="L192" i="7" s="1"/>
  <c r="M181" i="7"/>
  <c r="M192" i="7" s="1"/>
  <c r="E181" i="7"/>
  <c r="E192" i="7" s="1"/>
  <c r="M182" i="7"/>
  <c r="L182" i="7"/>
  <c r="K182" i="7"/>
  <c r="J182" i="7"/>
  <c r="I182" i="7"/>
  <c r="H182" i="7"/>
  <c r="G182" i="7"/>
  <c r="F182" i="7"/>
  <c r="E182" i="7"/>
  <c r="F168" i="7"/>
  <c r="F179" i="7" s="1"/>
  <c r="G168" i="7"/>
  <c r="G179" i="7" s="1"/>
  <c r="H168" i="7"/>
  <c r="H179" i="7" s="1"/>
  <c r="I168" i="7"/>
  <c r="I179" i="7" s="1"/>
  <c r="J168" i="7"/>
  <c r="J179" i="7" s="1"/>
  <c r="K168" i="7"/>
  <c r="K179" i="7" s="1"/>
  <c r="L168" i="7"/>
  <c r="L179" i="7" s="1"/>
  <c r="M168" i="7"/>
  <c r="M179" i="7" s="1"/>
  <c r="E168" i="7"/>
  <c r="E179" i="7" s="1"/>
  <c r="M169" i="7"/>
  <c r="L169" i="7"/>
  <c r="K169" i="7"/>
  <c r="J169" i="7"/>
  <c r="I169" i="7"/>
  <c r="H169" i="7"/>
  <c r="G169" i="7"/>
  <c r="F169" i="7"/>
  <c r="E169" i="7"/>
  <c r="E156" i="7"/>
  <c r="F155" i="7"/>
  <c r="F166" i="7" s="1"/>
  <c r="G155" i="7"/>
  <c r="G166" i="7" s="1"/>
  <c r="H155" i="7"/>
  <c r="H166" i="7" s="1"/>
  <c r="I155" i="7"/>
  <c r="I166" i="7" s="1"/>
  <c r="J155" i="7"/>
  <c r="J166" i="7" s="1"/>
  <c r="K155" i="7"/>
  <c r="K166" i="7" s="1"/>
  <c r="L155" i="7"/>
  <c r="L166" i="7" s="1"/>
  <c r="M155" i="7"/>
  <c r="M166" i="7" s="1"/>
  <c r="E155" i="7"/>
  <c r="E166" i="7" s="1"/>
  <c r="M156" i="7"/>
  <c r="L156" i="7"/>
  <c r="K156" i="7"/>
  <c r="J156" i="7"/>
  <c r="I156" i="7"/>
  <c r="H156" i="7"/>
  <c r="G156" i="7"/>
  <c r="F156" i="7"/>
  <c r="F143" i="7"/>
  <c r="G143" i="7"/>
  <c r="H143" i="7"/>
  <c r="I143" i="7"/>
  <c r="J143" i="7"/>
  <c r="K143" i="7"/>
  <c r="L143" i="7"/>
  <c r="M143" i="7"/>
  <c r="E143" i="7"/>
  <c r="F142" i="7"/>
  <c r="F153" i="7" s="1"/>
  <c r="G142" i="7"/>
  <c r="G153" i="7" s="1"/>
  <c r="H142" i="7"/>
  <c r="H153" i="7" s="1"/>
  <c r="I142" i="7"/>
  <c r="I153" i="7" s="1"/>
  <c r="J142" i="7"/>
  <c r="J153" i="7" s="1"/>
  <c r="K142" i="7"/>
  <c r="K153" i="7" s="1"/>
  <c r="L142" i="7"/>
  <c r="L153" i="7" s="1"/>
  <c r="M142" i="7"/>
  <c r="M153" i="7" s="1"/>
  <c r="F127" i="7"/>
  <c r="F138" i="7" s="1"/>
  <c r="G127" i="7"/>
  <c r="G138" i="7" s="1"/>
  <c r="H127" i="7"/>
  <c r="H138" i="7" s="1"/>
  <c r="I127" i="7"/>
  <c r="I138" i="7" s="1"/>
  <c r="J127" i="7"/>
  <c r="J138" i="7" s="1"/>
  <c r="K127" i="7"/>
  <c r="K138" i="7" s="1"/>
  <c r="L127" i="7"/>
  <c r="L138" i="7" s="1"/>
  <c r="M127" i="7"/>
  <c r="M138" i="7" s="1"/>
  <c r="E127" i="7"/>
  <c r="E138" i="7" s="1"/>
  <c r="M128" i="7"/>
  <c r="L128" i="7"/>
  <c r="K128" i="7"/>
  <c r="J128" i="7"/>
  <c r="I128" i="7"/>
  <c r="H128" i="7"/>
  <c r="G128" i="7"/>
  <c r="F128" i="7"/>
  <c r="E128" i="7"/>
  <c r="E115" i="7"/>
  <c r="F114" i="7"/>
  <c r="F125" i="7" s="1"/>
  <c r="G114" i="7"/>
  <c r="G125" i="7" s="1"/>
  <c r="H114" i="7"/>
  <c r="H125" i="7" s="1"/>
  <c r="I114" i="7"/>
  <c r="I125" i="7" s="1"/>
  <c r="J114" i="7"/>
  <c r="J125" i="7" s="1"/>
  <c r="K114" i="7"/>
  <c r="K125" i="7" s="1"/>
  <c r="L114" i="7"/>
  <c r="L125" i="7" s="1"/>
  <c r="M114" i="7"/>
  <c r="M125" i="7" s="1"/>
  <c r="E114" i="7"/>
  <c r="E125" i="7" s="1"/>
  <c r="M115" i="7"/>
  <c r="L115" i="7"/>
  <c r="K115" i="7"/>
  <c r="J115" i="7"/>
  <c r="I115" i="7"/>
  <c r="H115" i="7"/>
  <c r="G115" i="7"/>
  <c r="F115" i="7"/>
  <c r="F101" i="7"/>
  <c r="F112" i="7" s="1"/>
  <c r="G101" i="7"/>
  <c r="G112" i="7" s="1"/>
  <c r="H101" i="7"/>
  <c r="H112" i="7" s="1"/>
  <c r="I101" i="7"/>
  <c r="I112" i="7" s="1"/>
  <c r="J101" i="7"/>
  <c r="J112" i="7" s="1"/>
  <c r="K101" i="7"/>
  <c r="K112" i="7" s="1"/>
  <c r="L101" i="7"/>
  <c r="L112" i="7" s="1"/>
  <c r="M101" i="7"/>
  <c r="M112" i="7" s="1"/>
  <c r="E101" i="7"/>
  <c r="E112" i="7" s="1"/>
  <c r="M102" i="7"/>
  <c r="L102" i="7"/>
  <c r="K102" i="7"/>
  <c r="J102" i="7"/>
  <c r="I102" i="7"/>
  <c r="H102" i="7"/>
  <c r="G102" i="7"/>
  <c r="F102" i="7"/>
  <c r="E102" i="7"/>
  <c r="E89" i="7"/>
  <c r="F88" i="7"/>
  <c r="F99" i="7" s="1"/>
  <c r="G88" i="7"/>
  <c r="G99" i="7" s="1"/>
  <c r="H88" i="7"/>
  <c r="H99" i="7" s="1"/>
  <c r="I88" i="7"/>
  <c r="I99" i="7" s="1"/>
  <c r="J88" i="7"/>
  <c r="J99" i="7" s="1"/>
  <c r="K88" i="7"/>
  <c r="K99" i="7" s="1"/>
  <c r="L88" i="7"/>
  <c r="L99" i="7" s="1"/>
  <c r="M88" i="7"/>
  <c r="M99" i="7" s="1"/>
  <c r="E88" i="7"/>
  <c r="E99" i="7" s="1"/>
  <c r="M89" i="7"/>
  <c r="L89" i="7"/>
  <c r="K89" i="7"/>
  <c r="J89" i="7"/>
  <c r="I89" i="7"/>
  <c r="H89" i="7"/>
  <c r="G89" i="7"/>
  <c r="F89" i="7"/>
  <c r="G76" i="7"/>
  <c r="H76" i="7"/>
  <c r="I76" i="7"/>
  <c r="J76" i="7"/>
  <c r="K76" i="7"/>
  <c r="L76" i="7"/>
  <c r="M76" i="7"/>
  <c r="E76" i="7"/>
  <c r="F75" i="7"/>
  <c r="F86" i="7" s="1"/>
  <c r="G75" i="7"/>
  <c r="G86" i="7" s="1"/>
  <c r="H75" i="7"/>
  <c r="H86" i="7" s="1"/>
  <c r="I75" i="7"/>
  <c r="I86" i="7" s="1"/>
  <c r="J75" i="7"/>
  <c r="J86" i="7" s="1"/>
  <c r="K75" i="7"/>
  <c r="K86" i="7" s="1"/>
  <c r="L75" i="7"/>
  <c r="L86" i="7" s="1"/>
  <c r="M75" i="7"/>
  <c r="M86" i="7" s="1"/>
  <c r="E75" i="7"/>
  <c r="E86" i="7" s="1"/>
  <c r="F60" i="7"/>
  <c r="F71" i="7" s="1"/>
  <c r="G60" i="7"/>
  <c r="G71" i="7" s="1"/>
  <c r="H60" i="7"/>
  <c r="H71" i="7" s="1"/>
  <c r="I60" i="7"/>
  <c r="I71" i="7" s="1"/>
  <c r="J60" i="7"/>
  <c r="J71" i="7" s="1"/>
  <c r="K60" i="7"/>
  <c r="K71" i="7" s="1"/>
  <c r="L60" i="7"/>
  <c r="L71" i="7" s="1"/>
  <c r="M60" i="7"/>
  <c r="M71" i="7" s="1"/>
  <c r="E60" i="7"/>
  <c r="E71" i="7" s="1"/>
  <c r="B375" i="7"/>
  <c r="M61" i="7"/>
  <c r="L61" i="7"/>
  <c r="K61" i="7"/>
  <c r="J61" i="7"/>
  <c r="I61" i="7"/>
  <c r="H61" i="7"/>
  <c r="G61" i="7"/>
  <c r="F61" i="7"/>
  <c r="E61" i="7"/>
  <c r="F47" i="7"/>
  <c r="F58" i="7" s="1"/>
  <c r="G47" i="7"/>
  <c r="G58" i="7" s="1"/>
  <c r="H47" i="7"/>
  <c r="H58" i="7" s="1"/>
  <c r="I47" i="7"/>
  <c r="I58" i="7" s="1"/>
  <c r="J47" i="7"/>
  <c r="J58" i="7" s="1"/>
  <c r="K47" i="7"/>
  <c r="K58" i="7" s="1"/>
  <c r="L47" i="7"/>
  <c r="L58" i="7" s="1"/>
  <c r="M47" i="7"/>
  <c r="M58" i="7" s="1"/>
  <c r="E47" i="7"/>
  <c r="E58" i="7" s="1"/>
  <c r="B46" i="7"/>
  <c r="B374" i="7" s="1"/>
  <c r="M48" i="7"/>
  <c r="L48" i="7"/>
  <c r="K48" i="7"/>
  <c r="J48" i="7"/>
  <c r="I48" i="7"/>
  <c r="H48" i="7"/>
  <c r="G48" i="7"/>
  <c r="F48" i="7"/>
  <c r="E48" i="7"/>
  <c r="E35" i="7"/>
  <c r="F34" i="7"/>
  <c r="F45" i="7" s="1"/>
  <c r="G34" i="7"/>
  <c r="G45" i="7" s="1"/>
  <c r="H34" i="7"/>
  <c r="H45" i="7" s="1"/>
  <c r="I34" i="7"/>
  <c r="I45" i="7" s="1"/>
  <c r="J34" i="7"/>
  <c r="J45" i="7" s="1"/>
  <c r="K34" i="7"/>
  <c r="K45" i="7" s="1"/>
  <c r="L34" i="7"/>
  <c r="L45" i="7" s="1"/>
  <c r="M34" i="7"/>
  <c r="M45" i="7" s="1"/>
  <c r="E34" i="7"/>
  <c r="E45" i="7" s="1"/>
  <c r="B33" i="7"/>
  <c r="B373" i="7" s="1"/>
  <c r="M35" i="7"/>
  <c r="L35" i="7"/>
  <c r="K35" i="7"/>
  <c r="J35" i="7"/>
  <c r="I35" i="7"/>
  <c r="H35" i="7"/>
  <c r="G35" i="7"/>
  <c r="F35" i="7"/>
  <c r="F21" i="7"/>
  <c r="F32" i="7" s="1"/>
  <c r="G21" i="7"/>
  <c r="G32" i="7" s="1"/>
  <c r="H21" i="7"/>
  <c r="H32" i="7" s="1"/>
  <c r="I21" i="7"/>
  <c r="I32" i="7" s="1"/>
  <c r="J21" i="7"/>
  <c r="J32" i="7" s="1"/>
  <c r="K21" i="7"/>
  <c r="K32" i="7" s="1"/>
  <c r="L21" i="7"/>
  <c r="L32" i="7" s="1"/>
  <c r="M21" i="7"/>
  <c r="M32" i="7" s="1"/>
  <c r="E21" i="7"/>
  <c r="E32" i="7" s="1"/>
  <c r="E22" i="7"/>
  <c r="B20" i="7"/>
  <c r="B372" i="7" s="1"/>
  <c r="M22" i="7"/>
  <c r="L22" i="7"/>
  <c r="K22" i="7"/>
  <c r="J22" i="7"/>
  <c r="I22" i="7"/>
  <c r="H22" i="7"/>
  <c r="G22" i="7"/>
  <c r="F22" i="7"/>
  <c r="F8" i="7"/>
  <c r="G8" i="7"/>
  <c r="H8" i="7"/>
  <c r="I8" i="7"/>
  <c r="J8" i="7"/>
  <c r="K8" i="7"/>
  <c r="L8" i="7"/>
  <c r="M8" i="7"/>
  <c r="B7" i="7"/>
  <c r="B371" i="7" s="1"/>
  <c r="G9" i="7"/>
  <c r="H9" i="7"/>
  <c r="I9" i="7"/>
  <c r="J9" i="7"/>
  <c r="K9" i="7"/>
  <c r="L9" i="7"/>
  <c r="M9" i="7"/>
  <c r="M260" i="5"/>
  <c r="L260" i="5"/>
  <c r="K260" i="5"/>
  <c r="J260" i="5"/>
  <c r="I260" i="5"/>
  <c r="H260" i="5"/>
  <c r="G260" i="5"/>
  <c r="F260" i="5"/>
  <c r="M259" i="5"/>
  <c r="L259" i="5"/>
  <c r="K259" i="5"/>
  <c r="J259" i="5"/>
  <c r="I259" i="5"/>
  <c r="H259" i="5"/>
  <c r="G259" i="5"/>
  <c r="F259" i="5"/>
  <c r="F256" i="5"/>
  <c r="M248" i="5"/>
  <c r="L248" i="5"/>
  <c r="K248" i="5"/>
  <c r="J248" i="5"/>
  <c r="I248" i="5"/>
  <c r="H248" i="5"/>
  <c r="G248" i="5"/>
  <c r="F248" i="5"/>
  <c r="M247" i="5"/>
  <c r="L247" i="5"/>
  <c r="K247" i="5"/>
  <c r="J247" i="5"/>
  <c r="I247" i="5"/>
  <c r="H247" i="5"/>
  <c r="G247" i="5"/>
  <c r="F247" i="5"/>
  <c r="G235" i="5"/>
  <c r="H235" i="5"/>
  <c r="I235" i="5"/>
  <c r="J235" i="5"/>
  <c r="K235" i="5"/>
  <c r="L235" i="5"/>
  <c r="M235" i="5"/>
  <c r="F235" i="5"/>
  <c r="G223" i="5"/>
  <c r="H223" i="5"/>
  <c r="I223" i="5"/>
  <c r="J223" i="5"/>
  <c r="K223" i="5"/>
  <c r="L223" i="5"/>
  <c r="M223" i="5"/>
  <c r="F223" i="5"/>
  <c r="F212" i="5"/>
  <c r="G211" i="5"/>
  <c r="H211" i="5"/>
  <c r="I211" i="5"/>
  <c r="G12" i="16" s="1"/>
  <c r="J211" i="5"/>
  <c r="K211" i="5"/>
  <c r="I12" i="16" s="1"/>
  <c r="L211" i="5"/>
  <c r="M211" i="5"/>
  <c r="F211" i="5"/>
  <c r="D12" i="16" s="1"/>
  <c r="M236" i="5"/>
  <c r="L236" i="5"/>
  <c r="K236" i="5"/>
  <c r="J236" i="5"/>
  <c r="I236" i="5"/>
  <c r="H236" i="5"/>
  <c r="G236" i="5"/>
  <c r="F236" i="5"/>
  <c r="F232" i="5"/>
  <c r="M224" i="5"/>
  <c r="L224" i="5"/>
  <c r="K224" i="5"/>
  <c r="J224" i="5"/>
  <c r="I224" i="5"/>
  <c r="H224" i="5"/>
  <c r="G224" i="5"/>
  <c r="F224" i="5"/>
  <c r="F220" i="5"/>
  <c r="G220" i="5" s="1"/>
  <c r="G212" i="5"/>
  <c r="H212" i="5"/>
  <c r="I212" i="5"/>
  <c r="J212" i="5"/>
  <c r="K212" i="5"/>
  <c r="L212" i="5"/>
  <c r="M212" i="5"/>
  <c r="F42" i="5"/>
  <c r="M198" i="5"/>
  <c r="L198" i="5"/>
  <c r="K198" i="5"/>
  <c r="J198" i="5"/>
  <c r="I198" i="5"/>
  <c r="H198" i="5"/>
  <c r="G198" i="5"/>
  <c r="F198" i="5"/>
  <c r="E198" i="5"/>
  <c r="M197" i="5"/>
  <c r="L197" i="5"/>
  <c r="K197" i="5"/>
  <c r="J197" i="5"/>
  <c r="I197" i="5"/>
  <c r="H197" i="5"/>
  <c r="G197" i="5"/>
  <c r="F197" i="5"/>
  <c r="E197" i="5"/>
  <c r="M184" i="5"/>
  <c r="L184" i="5"/>
  <c r="K184" i="5"/>
  <c r="J184" i="5"/>
  <c r="I184" i="5"/>
  <c r="H184" i="5"/>
  <c r="G184" i="5"/>
  <c r="F184" i="5"/>
  <c r="E184" i="5"/>
  <c r="M183" i="5"/>
  <c r="L183" i="5"/>
  <c r="K183" i="5"/>
  <c r="J183" i="5"/>
  <c r="I183" i="5"/>
  <c r="H183" i="5"/>
  <c r="G183" i="5"/>
  <c r="F183" i="5"/>
  <c r="E183" i="5"/>
  <c r="M170" i="5"/>
  <c r="L170" i="5"/>
  <c r="K170" i="5"/>
  <c r="J170" i="5"/>
  <c r="I170" i="5"/>
  <c r="H170" i="5"/>
  <c r="G170" i="5"/>
  <c r="F170" i="5"/>
  <c r="E170" i="5"/>
  <c r="M169" i="5"/>
  <c r="L169" i="5"/>
  <c r="K169" i="5"/>
  <c r="J169" i="5"/>
  <c r="I169" i="5"/>
  <c r="H169" i="5"/>
  <c r="G169" i="5"/>
  <c r="F169" i="5"/>
  <c r="E169" i="5"/>
  <c r="M156" i="5"/>
  <c r="L156" i="5"/>
  <c r="K156" i="5"/>
  <c r="J156" i="5"/>
  <c r="I156" i="5"/>
  <c r="H156" i="5"/>
  <c r="G156" i="5"/>
  <c r="F156" i="5"/>
  <c r="E156" i="5"/>
  <c r="M155" i="5"/>
  <c r="L155" i="5"/>
  <c r="K155" i="5"/>
  <c r="J155" i="5"/>
  <c r="I155" i="5"/>
  <c r="H155" i="5"/>
  <c r="G155" i="5"/>
  <c r="F155" i="5"/>
  <c r="E155" i="5"/>
  <c r="F142" i="5"/>
  <c r="G142" i="5"/>
  <c r="H142" i="5"/>
  <c r="I142" i="5"/>
  <c r="J142" i="5"/>
  <c r="K142" i="5"/>
  <c r="L142" i="5"/>
  <c r="M142" i="5"/>
  <c r="E142" i="5"/>
  <c r="F141" i="5"/>
  <c r="G141" i="5"/>
  <c r="E11" i="16" s="1"/>
  <c r="H141" i="5"/>
  <c r="I141" i="5"/>
  <c r="J141" i="5"/>
  <c r="K141" i="5"/>
  <c r="L141" i="5"/>
  <c r="M141" i="5"/>
  <c r="E141" i="5"/>
  <c r="E127" i="5"/>
  <c r="M126" i="5"/>
  <c r="L126" i="5"/>
  <c r="K126" i="5"/>
  <c r="J126" i="5"/>
  <c r="I126" i="5"/>
  <c r="H126" i="5"/>
  <c r="G126" i="5"/>
  <c r="F126" i="5"/>
  <c r="E126" i="5"/>
  <c r="F123" i="5"/>
  <c r="F127" i="5" s="1"/>
  <c r="E117" i="5"/>
  <c r="M116" i="5"/>
  <c r="L116" i="5"/>
  <c r="K116" i="5"/>
  <c r="J116" i="5"/>
  <c r="I116" i="5"/>
  <c r="H116" i="5"/>
  <c r="G116" i="5"/>
  <c r="F116" i="5"/>
  <c r="E116" i="5"/>
  <c r="F113" i="5"/>
  <c r="F117" i="5" s="1"/>
  <c r="E107" i="5"/>
  <c r="M106" i="5"/>
  <c r="L106" i="5"/>
  <c r="K106" i="5"/>
  <c r="J106" i="5"/>
  <c r="I106" i="5"/>
  <c r="H106" i="5"/>
  <c r="G106" i="5"/>
  <c r="F106" i="5"/>
  <c r="E106" i="5"/>
  <c r="F103" i="5"/>
  <c r="G103" i="5" s="1"/>
  <c r="E97" i="5"/>
  <c r="M96" i="5"/>
  <c r="L96" i="5"/>
  <c r="K96" i="5"/>
  <c r="J96" i="5"/>
  <c r="I96" i="5"/>
  <c r="H96" i="5"/>
  <c r="G96" i="5"/>
  <c r="F96" i="5"/>
  <c r="E96" i="5"/>
  <c r="F93" i="5"/>
  <c r="F97" i="5" s="1"/>
  <c r="F86" i="5"/>
  <c r="G86" i="5"/>
  <c r="H86" i="5"/>
  <c r="F10" i="16" s="1"/>
  <c r="I86" i="5"/>
  <c r="J86" i="5"/>
  <c r="H10" i="16" s="1"/>
  <c r="K86" i="5"/>
  <c r="L86" i="5"/>
  <c r="M86" i="5"/>
  <c r="E86" i="5"/>
  <c r="F83" i="5"/>
  <c r="F87" i="5" s="1"/>
  <c r="F70" i="5"/>
  <c r="G14" i="5"/>
  <c r="E73" i="5"/>
  <c r="F73" i="5"/>
  <c r="G73" i="5"/>
  <c r="H73" i="5"/>
  <c r="I73" i="5"/>
  <c r="J73" i="5"/>
  <c r="K73" i="5"/>
  <c r="L73" i="5"/>
  <c r="M73" i="5"/>
  <c r="E74" i="5"/>
  <c r="F74" i="5"/>
  <c r="G74" i="5"/>
  <c r="H74" i="5"/>
  <c r="I74" i="5"/>
  <c r="J74" i="5"/>
  <c r="K74" i="5"/>
  <c r="L74" i="5"/>
  <c r="M74" i="5"/>
  <c r="M60" i="5"/>
  <c r="L60" i="5"/>
  <c r="K60" i="5"/>
  <c r="J60" i="5"/>
  <c r="I60" i="5"/>
  <c r="H60" i="5"/>
  <c r="G60" i="5"/>
  <c r="F60" i="5"/>
  <c r="E60" i="5"/>
  <c r="M59" i="5"/>
  <c r="L59" i="5"/>
  <c r="K59" i="5"/>
  <c r="J59" i="5"/>
  <c r="I59" i="5"/>
  <c r="H59" i="5"/>
  <c r="G59" i="5"/>
  <c r="F59" i="5"/>
  <c r="E59" i="5"/>
  <c r="M46" i="5"/>
  <c r="L46" i="5"/>
  <c r="K46" i="5"/>
  <c r="J46" i="5"/>
  <c r="I46" i="5"/>
  <c r="H46" i="5"/>
  <c r="G46" i="5"/>
  <c r="F46" i="5"/>
  <c r="E46" i="5"/>
  <c r="M45" i="5"/>
  <c r="L45" i="5"/>
  <c r="K45" i="5"/>
  <c r="J45" i="5"/>
  <c r="I45" i="5"/>
  <c r="H45" i="5"/>
  <c r="G45" i="5"/>
  <c r="F45" i="5"/>
  <c r="E45" i="5"/>
  <c r="M32" i="5"/>
  <c r="L32" i="5"/>
  <c r="K32" i="5"/>
  <c r="J32" i="5"/>
  <c r="I32" i="5"/>
  <c r="H32" i="5"/>
  <c r="G32" i="5"/>
  <c r="F32" i="5"/>
  <c r="E32" i="5"/>
  <c r="M31" i="5"/>
  <c r="L31" i="5"/>
  <c r="K31" i="5"/>
  <c r="J31" i="5"/>
  <c r="I31" i="5"/>
  <c r="H31" i="5"/>
  <c r="G31" i="5"/>
  <c r="F31" i="5"/>
  <c r="E31" i="5"/>
  <c r="M280" i="5"/>
  <c r="M314" i="7" s="1"/>
  <c r="M313" i="7" s="1"/>
  <c r="L280" i="5"/>
  <c r="L314" i="7" s="1"/>
  <c r="L313" i="7" s="1"/>
  <c r="K280" i="5"/>
  <c r="K314" i="7" s="1"/>
  <c r="K313" i="7" s="1"/>
  <c r="J280" i="5"/>
  <c r="J314" i="7" s="1"/>
  <c r="J313" i="7" s="1"/>
  <c r="I280" i="5"/>
  <c r="I314" i="7" s="1"/>
  <c r="I313" i="7" s="1"/>
  <c r="H280" i="5"/>
  <c r="H314" i="7" s="1"/>
  <c r="H313" i="7" s="1"/>
  <c r="G280" i="5"/>
  <c r="G314" i="7" s="1"/>
  <c r="G313" i="7" s="1"/>
  <c r="F280" i="5"/>
  <c r="F314" i="7" s="1"/>
  <c r="F313" i="7" s="1"/>
  <c r="E280" i="5"/>
  <c r="E314" i="7" s="1"/>
  <c r="E313" i="7" s="1"/>
  <c r="M276" i="5"/>
  <c r="M302" i="7" s="1"/>
  <c r="M301" i="7" s="1"/>
  <c r="L276" i="5"/>
  <c r="L302" i="7" s="1"/>
  <c r="L301" i="7" s="1"/>
  <c r="K276" i="5"/>
  <c r="K302" i="7" s="1"/>
  <c r="K301" i="7" s="1"/>
  <c r="J276" i="5"/>
  <c r="J302" i="7" s="1"/>
  <c r="J301" i="7" s="1"/>
  <c r="I276" i="5"/>
  <c r="I302" i="7" s="1"/>
  <c r="I301" i="7" s="1"/>
  <c r="H276" i="5"/>
  <c r="H302" i="7" s="1"/>
  <c r="H301" i="7" s="1"/>
  <c r="G276" i="5"/>
  <c r="G302" i="7" s="1"/>
  <c r="G301" i="7" s="1"/>
  <c r="F276" i="5"/>
  <c r="F302" i="7" s="1"/>
  <c r="F301" i="7" s="1"/>
  <c r="E276" i="5"/>
  <c r="E302" i="7" s="1"/>
  <c r="E301" i="7" s="1"/>
  <c r="E272" i="5"/>
  <c r="E290" i="7" s="1"/>
  <c r="E289" i="7" s="1"/>
  <c r="M272" i="5"/>
  <c r="M290" i="7" s="1"/>
  <c r="M289" i="7" s="1"/>
  <c r="L272" i="5"/>
  <c r="L290" i="7" s="1"/>
  <c r="L289" i="7" s="1"/>
  <c r="K272" i="5"/>
  <c r="K290" i="7" s="1"/>
  <c r="K289" i="7" s="1"/>
  <c r="J272" i="5"/>
  <c r="J290" i="7" s="1"/>
  <c r="J289" i="7" s="1"/>
  <c r="I272" i="5"/>
  <c r="I290" i="7" s="1"/>
  <c r="I289" i="7" s="1"/>
  <c r="H272" i="5"/>
  <c r="H290" i="7" s="1"/>
  <c r="H289" i="7" s="1"/>
  <c r="G272" i="5"/>
  <c r="G290" i="7" s="1"/>
  <c r="G289" i="7" s="1"/>
  <c r="F272" i="5"/>
  <c r="F284" i="5"/>
  <c r="F326" i="7" s="1"/>
  <c r="F325" i="7" s="1"/>
  <c r="G284" i="5"/>
  <c r="G326" i="7" s="1"/>
  <c r="G325" i="7" s="1"/>
  <c r="H284" i="5"/>
  <c r="H326" i="7" s="1"/>
  <c r="H325" i="7" s="1"/>
  <c r="I284" i="5"/>
  <c r="I326" i="7" s="1"/>
  <c r="I325" i="7" s="1"/>
  <c r="J284" i="5"/>
  <c r="J326" i="7" s="1"/>
  <c r="J325" i="7" s="1"/>
  <c r="K284" i="5"/>
  <c r="K326" i="7" s="1"/>
  <c r="K325" i="7" s="1"/>
  <c r="L284" i="5"/>
  <c r="L326" i="7" s="1"/>
  <c r="L325" i="7" s="1"/>
  <c r="M284" i="5"/>
  <c r="M326" i="7" s="1"/>
  <c r="M325" i="7" s="1"/>
  <c r="E284" i="5"/>
  <c r="E326" i="7" s="1"/>
  <c r="E325" i="7" s="1"/>
  <c r="F268" i="5"/>
  <c r="H268" i="5"/>
  <c r="I268" i="5"/>
  <c r="J268" i="5"/>
  <c r="K268" i="5"/>
  <c r="L268" i="5"/>
  <c r="M268" i="5"/>
  <c r="E268" i="5"/>
  <c r="F18" i="5"/>
  <c r="G18" i="5"/>
  <c r="H18" i="5"/>
  <c r="I18" i="5"/>
  <c r="J18" i="5"/>
  <c r="K18" i="5"/>
  <c r="L18" i="5"/>
  <c r="M18" i="5"/>
  <c r="E18" i="5"/>
  <c r="F17" i="5"/>
  <c r="H17" i="5"/>
  <c r="I17" i="5"/>
  <c r="J17" i="5"/>
  <c r="K17" i="5"/>
  <c r="L17" i="5"/>
  <c r="M17" i="5"/>
  <c r="E17" i="5"/>
  <c r="E290" i="5" s="1"/>
  <c r="B14" i="2"/>
  <c r="M358" i="7" l="1"/>
  <c r="L43" i="8" s="1"/>
  <c r="M345" i="7"/>
  <c r="M333" i="7"/>
  <c r="M321" i="7"/>
  <c r="M309" i="7"/>
  <c r="M297" i="7"/>
  <c r="M285" i="7"/>
  <c r="M271" i="7"/>
  <c r="M258" i="7"/>
  <c r="M245" i="7"/>
  <c r="M232" i="7"/>
  <c r="M219" i="7"/>
  <c r="M204" i="7"/>
  <c r="M191" i="7"/>
  <c r="M178" i="7"/>
  <c r="M165" i="7"/>
  <c r="M152" i="7"/>
  <c r="M137" i="7"/>
  <c r="M124" i="7"/>
  <c r="M111" i="7"/>
  <c r="M98" i="7"/>
  <c r="M85" i="7"/>
  <c r="M70" i="7"/>
  <c r="K43" i="8"/>
  <c r="L98" i="7"/>
  <c r="L70" i="7"/>
  <c r="L358" i="7"/>
  <c r="L345" i="7"/>
  <c r="L333" i="7"/>
  <c r="L321" i="7"/>
  <c r="L309" i="7"/>
  <c r="L297" i="7"/>
  <c r="L285" i="7"/>
  <c r="L271" i="7"/>
  <c r="L258" i="7"/>
  <c r="L245" i="7"/>
  <c r="L232" i="7"/>
  <c r="L219" i="7"/>
  <c r="L204" i="7"/>
  <c r="L191" i="7"/>
  <c r="L178" i="7"/>
  <c r="L165" i="7"/>
  <c r="L152" i="7"/>
  <c r="L137" i="7"/>
  <c r="L124" i="7"/>
  <c r="L111" i="7"/>
  <c r="L85" i="7"/>
  <c r="J43" i="8"/>
  <c r="K358" i="7"/>
  <c r="K345" i="7"/>
  <c r="K333" i="7"/>
  <c r="K321" i="7"/>
  <c r="K309" i="7"/>
  <c r="K297" i="7"/>
  <c r="K285" i="7"/>
  <c r="K271" i="7"/>
  <c r="K258" i="7"/>
  <c r="K245" i="7"/>
  <c r="K232" i="7"/>
  <c r="K219" i="7"/>
  <c r="K204" i="7"/>
  <c r="K191" i="7"/>
  <c r="K178" i="7"/>
  <c r="K165" i="7"/>
  <c r="K152" i="7"/>
  <c r="K137" i="7"/>
  <c r="K124" i="7"/>
  <c r="K111" i="7"/>
  <c r="K98" i="7"/>
  <c r="K85" i="7"/>
  <c r="K70" i="7"/>
  <c r="I43" i="8"/>
  <c r="J345" i="7"/>
  <c r="J321" i="7"/>
  <c r="J297" i="7"/>
  <c r="J271" i="7"/>
  <c r="J245" i="7"/>
  <c r="J219" i="7"/>
  <c r="J191" i="7"/>
  <c r="J165" i="7"/>
  <c r="J137" i="7"/>
  <c r="J111" i="7"/>
  <c r="J85" i="7"/>
  <c r="J358" i="7"/>
  <c r="J333" i="7"/>
  <c r="J309" i="7"/>
  <c r="J285" i="7"/>
  <c r="J258" i="7"/>
  <c r="J232" i="7"/>
  <c r="J204" i="7"/>
  <c r="J178" i="7"/>
  <c r="J152" i="7"/>
  <c r="J124" i="7"/>
  <c r="J98" i="7"/>
  <c r="J70" i="7"/>
  <c r="H43" i="8"/>
  <c r="I358" i="7"/>
  <c r="I345" i="7"/>
  <c r="I333" i="7"/>
  <c r="I321" i="7"/>
  <c r="I309" i="7"/>
  <c r="I297" i="7"/>
  <c r="I285" i="7"/>
  <c r="I271" i="7"/>
  <c r="I258" i="7"/>
  <c r="I245" i="7"/>
  <c r="I232" i="7"/>
  <c r="I219" i="7"/>
  <c r="I204" i="7"/>
  <c r="I191" i="7"/>
  <c r="I178" i="7"/>
  <c r="I165" i="7"/>
  <c r="I152" i="7"/>
  <c r="I137" i="7"/>
  <c r="I124" i="7"/>
  <c r="I111" i="7"/>
  <c r="I98" i="7"/>
  <c r="I85" i="7"/>
  <c r="I70" i="7"/>
  <c r="G43" i="8"/>
  <c r="H358" i="7"/>
  <c r="H345" i="7"/>
  <c r="H333" i="7"/>
  <c r="H321" i="7"/>
  <c r="H309" i="7"/>
  <c r="H297" i="7"/>
  <c r="H285" i="7"/>
  <c r="H271" i="7"/>
  <c r="H258" i="7"/>
  <c r="H245" i="7"/>
  <c r="H232" i="7"/>
  <c r="H219" i="7"/>
  <c r="H204" i="7"/>
  <c r="H191" i="7"/>
  <c r="H178" i="7"/>
  <c r="H165" i="7"/>
  <c r="H152" i="7"/>
  <c r="H137" i="7"/>
  <c r="H124" i="7"/>
  <c r="H111" i="7"/>
  <c r="H98" i="7"/>
  <c r="H85" i="7"/>
  <c r="H70" i="7"/>
  <c r="G333" i="7"/>
  <c r="G321" i="7"/>
  <c r="G309" i="7"/>
  <c r="G297" i="7"/>
  <c r="G285" i="7"/>
  <c r="G271" i="7"/>
  <c r="G245" i="7"/>
  <c r="G232" i="7"/>
  <c r="G204" i="7"/>
  <c r="G178" i="7"/>
  <c r="G152" i="7"/>
  <c r="G124" i="7"/>
  <c r="G98" i="7"/>
  <c r="G85" i="7"/>
  <c r="G345" i="7"/>
  <c r="G258" i="7"/>
  <c r="G219" i="7"/>
  <c r="G191" i="7"/>
  <c r="G165" i="7"/>
  <c r="G137" i="7"/>
  <c r="G111" i="7"/>
  <c r="G70" i="7"/>
  <c r="G358" i="7"/>
  <c r="F43" i="8" s="1"/>
  <c r="E43" i="8"/>
  <c r="F358" i="7"/>
  <c r="F345" i="7"/>
  <c r="F333" i="7"/>
  <c r="F321" i="7"/>
  <c r="F309" i="7"/>
  <c r="F297" i="7"/>
  <c r="F285" i="7"/>
  <c r="F271" i="7"/>
  <c r="F258" i="7"/>
  <c r="F245" i="7"/>
  <c r="F232" i="7"/>
  <c r="F219" i="7"/>
  <c r="F204" i="7"/>
  <c r="F191" i="7"/>
  <c r="F178" i="7"/>
  <c r="F165" i="7"/>
  <c r="F152" i="7"/>
  <c r="F137" i="7"/>
  <c r="F124" i="7"/>
  <c r="F111" i="7"/>
  <c r="F98" i="7"/>
  <c r="F85" i="7"/>
  <c r="F70" i="7"/>
  <c r="H12" i="16"/>
  <c r="G290" i="5"/>
  <c r="D8" i="13" s="1"/>
  <c r="G11" i="16"/>
  <c r="K12" i="16"/>
  <c r="I9" i="16"/>
  <c r="D9" i="16"/>
  <c r="I11" i="16"/>
  <c r="K10" i="16"/>
  <c r="F290" i="7"/>
  <c r="F289" i="7" s="1"/>
  <c r="F290" i="5"/>
  <c r="C8" i="13" s="1"/>
  <c r="M334" i="7"/>
  <c r="L334" i="7"/>
  <c r="K334" i="7"/>
  <c r="J334" i="7"/>
  <c r="I334" i="7"/>
  <c r="H334" i="7"/>
  <c r="M322" i="7"/>
  <c r="L322" i="7"/>
  <c r="K322" i="7"/>
  <c r="J322" i="7"/>
  <c r="I322" i="7"/>
  <c r="H322" i="7"/>
  <c r="G322" i="7"/>
  <c r="F322" i="7"/>
  <c r="E322" i="7"/>
  <c r="G310" i="7"/>
  <c r="M310" i="7"/>
  <c r="L310" i="7"/>
  <c r="K310" i="7"/>
  <c r="J310" i="7"/>
  <c r="I310" i="7"/>
  <c r="H310" i="7"/>
  <c r="F310" i="7"/>
  <c r="E310" i="7"/>
  <c r="M298" i="7"/>
  <c r="L298" i="7"/>
  <c r="K298" i="7"/>
  <c r="J298" i="7"/>
  <c r="I298" i="7"/>
  <c r="H298" i="7"/>
  <c r="G298" i="7"/>
  <c r="F298" i="7"/>
  <c r="E298" i="7"/>
  <c r="E278" i="7"/>
  <c r="E277" i="7" s="1"/>
  <c r="E286" i="7" s="1"/>
  <c r="I278" i="7"/>
  <c r="I277" i="7" s="1"/>
  <c r="I286" i="7" s="1"/>
  <c r="G13" i="16"/>
  <c r="G10" i="16"/>
  <c r="D11" i="16"/>
  <c r="J278" i="7"/>
  <c r="J277" i="7" s="1"/>
  <c r="J286" i="7" s="1"/>
  <c r="H13" i="16"/>
  <c r="H278" i="7"/>
  <c r="H277" i="7" s="1"/>
  <c r="H286" i="7" s="1"/>
  <c r="F13" i="16"/>
  <c r="K11" i="16"/>
  <c r="G278" i="7"/>
  <c r="G277" i="7" s="1"/>
  <c r="G286" i="7" s="1"/>
  <c r="E13" i="16"/>
  <c r="E9" i="16"/>
  <c r="E10" i="16"/>
  <c r="J11" i="16"/>
  <c r="F12" i="16"/>
  <c r="F278" i="7"/>
  <c r="F277" i="7" s="1"/>
  <c r="F286" i="7" s="1"/>
  <c r="D13" i="16"/>
  <c r="D10" i="16"/>
  <c r="E12" i="16"/>
  <c r="H9" i="16"/>
  <c r="L278" i="7"/>
  <c r="L277" i="7" s="1"/>
  <c r="L286" i="7" s="1"/>
  <c r="J13" i="16"/>
  <c r="J10" i="16"/>
  <c r="M278" i="7"/>
  <c r="M277" i="7" s="1"/>
  <c r="M286" i="7" s="1"/>
  <c r="K13" i="16"/>
  <c r="H11" i="16"/>
  <c r="G9" i="16"/>
  <c r="K278" i="7"/>
  <c r="K277" i="7" s="1"/>
  <c r="K286" i="7" s="1"/>
  <c r="I13" i="16"/>
  <c r="I10" i="16"/>
  <c r="F11" i="16"/>
  <c r="J12" i="16"/>
  <c r="M18" i="7"/>
  <c r="M57" i="7"/>
  <c r="M44" i="7"/>
  <c r="M31" i="7"/>
  <c r="L18" i="7"/>
  <c r="L31" i="7"/>
  <c r="L57" i="7"/>
  <c r="L44" i="7"/>
  <c r="J18" i="7"/>
  <c r="J57" i="7"/>
  <c r="J44" i="7"/>
  <c r="J31" i="7"/>
  <c r="K18" i="7"/>
  <c r="K57" i="7"/>
  <c r="K44" i="7"/>
  <c r="K31" i="7"/>
  <c r="I18" i="7"/>
  <c r="I57" i="7"/>
  <c r="I44" i="7"/>
  <c r="I31" i="7"/>
  <c r="H18" i="7"/>
  <c r="H44" i="7"/>
  <c r="H31" i="7"/>
  <c r="H57" i="7"/>
  <c r="G18" i="7"/>
  <c r="G31" i="7"/>
  <c r="G44" i="7"/>
  <c r="G57" i="7"/>
  <c r="F57" i="7"/>
  <c r="F18" i="7"/>
  <c r="F19" i="7" s="1"/>
  <c r="F31" i="7"/>
  <c r="F44" i="7"/>
  <c r="K19" i="7"/>
  <c r="K16" i="5" s="1"/>
  <c r="J19" i="7"/>
  <c r="H19" i="7"/>
  <c r="G19" i="7"/>
  <c r="M19" i="7"/>
  <c r="L19" i="7"/>
  <c r="I19" i="7"/>
  <c r="H14" i="5"/>
  <c r="I14" i="5" s="1"/>
  <c r="J14" i="5" s="1"/>
  <c r="K14" i="5" s="1"/>
  <c r="L14" i="5" s="1"/>
  <c r="M14" i="5" s="1"/>
  <c r="M290" i="5"/>
  <c r="J8" i="13" s="1"/>
  <c r="K9" i="16"/>
  <c r="L290" i="5"/>
  <c r="I8" i="13" s="1"/>
  <c r="J9" i="16"/>
  <c r="H290" i="5"/>
  <c r="E8" i="13" s="1"/>
  <c r="F9" i="16"/>
  <c r="D14" i="8"/>
  <c r="E14" i="8"/>
  <c r="E21" i="8"/>
  <c r="D28" i="8"/>
  <c r="J30" i="5"/>
  <c r="L44" i="5"/>
  <c r="H58" i="5"/>
  <c r="K72" i="5"/>
  <c r="M85" i="5"/>
  <c r="M88" i="5" s="1"/>
  <c r="H95" i="5"/>
  <c r="H98" i="5" s="1"/>
  <c r="L105" i="5"/>
  <c r="L108" i="5" s="1"/>
  <c r="E115" i="5"/>
  <c r="E118" i="5" s="1"/>
  <c r="F115" i="5"/>
  <c r="F118" i="5" s="1"/>
  <c r="J125" i="5"/>
  <c r="J128" i="5" s="1"/>
  <c r="K140" i="5"/>
  <c r="E154" i="5"/>
  <c r="F154" i="5"/>
  <c r="J168" i="5"/>
  <c r="M182" i="5"/>
  <c r="H196" i="5"/>
  <c r="J210" i="5"/>
  <c r="M222" i="5"/>
  <c r="I234" i="5"/>
  <c r="L246" i="5"/>
  <c r="G258" i="5"/>
  <c r="I30" i="5"/>
  <c r="K44" i="5"/>
  <c r="G58" i="5"/>
  <c r="J72" i="5"/>
  <c r="L85" i="5"/>
  <c r="L88" i="5" s="1"/>
  <c r="G95" i="5"/>
  <c r="G98" i="5" s="1"/>
  <c r="K105" i="5"/>
  <c r="K108" i="5" s="1"/>
  <c r="M115" i="5"/>
  <c r="M118" i="5" s="1"/>
  <c r="I125" i="5"/>
  <c r="I128" i="5" s="1"/>
  <c r="J140" i="5"/>
  <c r="M154" i="5"/>
  <c r="I168" i="5"/>
  <c r="L182" i="5"/>
  <c r="G196" i="5"/>
  <c r="I210" i="5"/>
  <c r="L222" i="5"/>
  <c r="H234" i="5"/>
  <c r="K246" i="5"/>
  <c r="E258" i="5"/>
  <c r="F258" i="5"/>
  <c r="E28" i="8"/>
  <c r="H30" i="5"/>
  <c r="J44" i="5"/>
  <c r="E58" i="5"/>
  <c r="F58" i="5"/>
  <c r="I72" i="5"/>
  <c r="K85" i="5"/>
  <c r="K88" i="5" s="1"/>
  <c r="E95" i="5"/>
  <c r="E98" i="5" s="1"/>
  <c r="F95" i="5"/>
  <c r="F98" i="5" s="1"/>
  <c r="J105" i="5"/>
  <c r="J108" i="5" s="1"/>
  <c r="L115" i="5"/>
  <c r="L118" i="5" s="1"/>
  <c r="H125" i="5"/>
  <c r="H128" i="5" s="1"/>
  <c r="I140" i="5"/>
  <c r="L154" i="5"/>
  <c r="H168" i="5"/>
  <c r="K182" i="5"/>
  <c r="E196" i="5"/>
  <c r="F196" i="5"/>
  <c r="H210" i="5"/>
  <c r="K222" i="5"/>
  <c r="G234" i="5"/>
  <c r="J246" i="5"/>
  <c r="M258" i="5"/>
  <c r="G30" i="5"/>
  <c r="I44" i="5"/>
  <c r="M58" i="5"/>
  <c r="H72" i="5"/>
  <c r="J85" i="5"/>
  <c r="J88" i="5" s="1"/>
  <c r="M95" i="5"/>
  <c r="M98" i="5" s="1"/>
  <c r="I105" i="5"/>
  <c r="I108" i="5" s="1"/>
  <c r="K115" i="5"/>
  <c r="K118" i="5" s="1"/>
  <c r="G125" i="5"/>
  <c r="G128" i="5" s="1"/>
  <c r="H140" i="5"/>
  <c r="K154" i="5"/>
  <c r="G168" i="5"/>
  <c r="J182" i="5"/>
  <c r="M196" i="5"/>
  <c r="G210" i="5"/>
  <c r="J222" i="5"/>
  <c r="E234" i="5"/>
  <c r="F234" i="5"/>
  <c r="I246" i="5"/>
  <c r="L258" i="5"/>
  <c r="E30" i="5"/>
  <c r="F30" i="5"/>
  <c r="F33" i="5" s="1"/>
  <c r="H44" i="5"/>
  <c r="L58" i="5"/>
  <c r="G72" i="5"/>
  <c r="I85" i="5"/>
  <c r="I88" i="5" s="1"/>
  <c r="L95" i="5"/>
  <c r="L98" i="5" s="1"/>
  <c r="H105" i="5"/>
  <c r="H108" i="5" s="1"/>
  <c r="J115" i="5"/>
  <c r="J118" i="5" s="1"/>
  <c r="E125" i="5"/>
  <c r="E128" i="5" s="1"/>
  <c r="F125" i="5"/>
  <c r="F128" i="5" s="1"/>
  <c r="G140" i="5"/>
  <c r="J154" i="5"/>
  <c r="E168" i="5"/>
  <c r="F168" i="5"/>
  <c r="I182" i="5"/>
  <c r="L196" i="5"/>
  <c r="E210" i="5"/>
  <c r="F210" i="5"/>
  <c r="I222" i="5"/>
  <c r="M234" i="5"/>
  <c r="H246" i="5"/>
  <c r="K258" i="5"/>
  <c r="M30" i="5"/>
  <c r="G44" i="5"/>
  <c r="K58" i="5"/>
  <c r="E72" i="5"/>
  <c r="F72" i="5"/>
  <c r="H85" i="5"/>
  <c r="H88" i="5" s="1"/>
  <c r="K95" i="5"/>
  <c r="K98" i="5" s="1"/>
  <c r="G105" i="5"/>
  <c r="G108" i="5" s="1"/>
  <c r="I115" i="5"/>
  <c r="I118" i="5" s="1"/>
  <c r="M125" i="5"/>
  <c r="M128" i="5" s="1"/>
  <c r="F140" i="5"/>
  <c r="I154" i="5"/>
  <c r="M168" i="5"/>
  <c r="H182" i="5"/>
  <c r="K196" i="5"/>
  <c r="M210" i="5"/>
  <c r="H222" i="5"/>
  <c r="L234" i="5"/>
  <c r="G246" i="5"/>
  <c r="J258" i="5"/>
  <c r="L30" i="5"/>
  <c r="E44" i="5"/>
  <c r="F44" i="5"/>
  <c r="J58" i="5"/>
  <c r="M72" i="5"/>
  <c r="G85" i="5"/>
  <c r="G88" i="5" s="1"/>
  <c r="J95" i="5"/>
  <c r="J98" i="5" s="1"/>
  <c r="E105" i="5"/>
  <c r="E108" i="5" s="1"/>
  <c r="F105" i="5"/>
  <c r="F108" i="5" s="1"/>
  <c r="H115" i="5"/>
  <c r="H118" i="5" s="1"/>
  <c r="L125" i="5"/>
  <c r="L128" i="5" s="1"/>
  <c r="M140" i="5"/>
  <c r="H154" i="5"/>
  <c r="L168" i="5"/>
  <c r="G182" i="5"/>
  <c r="J196" i="5"/>
  <c r="L210" i="5"/>
  <c r="G222" i="5"/>
  <c r="K234" i="5"/>
  <c r="E246" i="5"/>
  <c r="F246" i="5"/>
  <c r="I258" i="5"/>
  <c r="K30" i="5"/>
  <c r="M44" i="5"/>
  <c r="I58" i="5"/>
  <c r="L72" i="5"/>
  <c r="E85" i="5"/>
  <c r="E88" i="5" s="1"/>
  <c r="F85" i="5"/>
  <c r="F88" i="5" s="1"/>
  <c r="I95" i="5"/>
  <c r="I98" i="5" s="1"/>
  <c r="M105" i="5"/>
  <c r="M108" i="5" s="1"/>
  <c r="G115" i="5"/>
  <c r="G118" i="5" s="1"/>
  <c r="K125" i="5"/>
  <c r="K128" i="5" s="1"/>
  <c r="L140" i="5"/>
  <c r="G154" i="5"/>
  <c r="K168" i="5"/>
  <c r="E182" i="5"/>
  <c r="F182" i="5"/>
  <c r="I196" i="5"/>
  <c r="K210" i="5"/>
  <c r="E222" i="5"/>
  <c r="F222" i="5"/>
  <c r="J234" i="5"/>
  <c r="M246" i="5"/>
  <c r="H258" i="5"/>
  <c r="G208" i="5"/>
  <c r="H208" i="5" s="1"/>
  <c r="I208" i="5" s="1"/>
  <c r="J208" i="5" s="1"/>
  <c r="K208" i="5" s="1"/>
  <c r="L208" i="5" s="1"/>
  <c r="M208" i="5" s="1"/>
  <c r="G232" i="5"/>
  <c r="H244" i="5"/>
  <c r="I244" i="5" s="1"/>
  <c r="G56" i="5"/>
  <c r="H56" i="5" s="1"/>
  <c r="I56" i="5" s="1"/>
  <c r="J56" i="5" s="1"/>
  <c r="K56" i="5" s="1"/>
  <c r="L56" i="5" s="1"/>
  <c r="M56" i="5" s="1"/>
  <c r="G256" i="5"/>
  <c r="H220" i="5"/>
  <c r="K290" i="5"/>
  <c r="H8" i="13" s="1"/>
  <c r="G83" i="5"/>
  <c r="H83" i="5" s="1"/>
  <c r="I83" i="5" s="1"/>
  <c r="J83" i="5" s="1"/>
  <c r="K83" i="5" s="1"/>
  <c r="L83" i="5" s="1"/>
  <c r="M83" i="5" s="1"/>
  <c r="M87" i="5" s="1"/>
  <c r="G42" i="5"/>
  <c r="H42" i="5" s="1"/>
  <c r="I42" i="5" s="1"/>
  <c r="J42" i="5" s="1"/>
  <c r="K42" i="5" s="1"/>
  <c r="L42" i="5" s="1"/>
  <c r="M42" i="5" s="1"/>
  <c r="G123" i="5"/>
  <c r="H123" i="5" s="1"/>
  <c r="H127" i="5" s="1"/>
  <c r="H28" i="5"/>
  <c r="I28" i="5" s="1"/>
  <c r="J28" i="5" s="1"/>
  <c r="K28" i="5" s="1"/>
  <c r="L28" i="5" s="1"/>
  <c r="M28" i="5" s="1"/>
  <c r="G93" i="5"/>
  <c r="I290" i="5"/>
  <c r="F8" i="13" s="1"/>
  <c r="G70" i="5"/>
  <c r="F107" i="5"/>
  <c r="G113" i="5"/>
  <c r="H103" i="5"/>
  <c r="G107" i="5"/>
  <c r="J290" i="5"/>
  <c r="G8" i="13" s="1"/>
  <c r="I45" i="10"/>
  <c r="F45" i="10"/>
  <c r="G45" i="10"/>
  <c r="H45" i="10"/>
  <c r="J45" i="10"/>
  <c r="E23" i="10"/>
  <c r="F23" i="10"/>
  <c r="G23" i="10"/>
  <c r="H23" i="10"/>
  <c r="I23" i="10"/>
  <c r="J23" i="10"/>
  <c r="E30" i="10"/>
  <c r="F30" i="10"/>
  <c r="G30" i="10"/>
  <c r="H30" i="10"/>
  <c r="I30" i="10"/>
  <c r="J30" i="10"/>
  <c r="D19" i="10"/>
  <c r="E19" i="10"/>
  <c r="F19" i="10"/>
  <c r="G19" i="10"/>
  <c r="H19" i="10"/>
  <c r="I19" i="10"/>
  <c r="J19" i="10"/>
  <c r="C19" i="10"/>
  <c r="B15" i="2"/>
  <c r="C37" i="17"/>
  <c r="F67" i="9"/>
  <c r="G45" i="8" s="1"/>
  <c r="G67" i="9"/>
  <c r="H45" i="8" s="1"/>
  <c r="H67" i="9"/>
  <c r="I45" i="8" s="1"/>
  <c r="I67" i="9"/>
  <c r="J45" i="8" s="1"/>
  <c r="J67" i="9"/>
  <c r="K45" i="8" s="1"/>
  <c r="D68" i="9"/>
  <c r="E68" i="9"/>
  <c r="F68" i="9"/>
  <c r="G68" i="9"/>
  <c r="H68" i="9"/>
  <c r="I68" i="9"/>
  <c r="J68" i="9"/>
  <c r="K68" i="9"/>
  <c r="D52" i="9"/>
  <c r="D55" i="9" s="1"/>
  <c r="E52" i="9" s="1"/>
  <c r="E55" i="9" s="1"/>
  <c r="C49" i="9"/>
  <c r="C69" i="9" s="1"/>
  <c r="C45" i="9"/>
  <c r="D42" i="9" s="1"/>
  <c r="D45" i="9" s="1"/>
  <c r="C39" i="9"/>
  <c r="D36" i="9" s="1"/>
  <c r="D39" i="9" s="1"/>
  <c r="E36" i="9" s="1"/>
  <c r="E39" i="9" s="1"/>
  <c r="F36" i="9" s="1"/>
  <c r="F39" i="9" s="1"/>
  <c r="G36" i="9" s="1"/>
  <c r="G39" i="9" s="1"/>
  <c r="H36" i="9" s="1"/>
  <c r="H39" i="9" s="1"/>
  <c r="I36" i="9" s="1"/>
  <c r="I39" i="9" s="1"/>
  <c r="J36" i="9" s="1"/>
  <c r="J39" i="9" s="1"/>
  <c r="K36" i="9" s="1"/>
  <c r="K39" i="9" s="1"/>
  <c r="C35" i="9"/>
  <c r="D32" i="9" s="1"/>
  <c r="D35" i="9" s="1"/>
  <c r="E32" i="9" s="1"/>
  <c r="E35" i="9" s="1"/>
  <c r="E26" i="9"/>
  <c r="E29" i="9" s="1"/>
  <c r="F26" i="9" s="1"/>
  <c r="F29" i="9" s="1"/>
  <c r="G26" i="9" s="1"/>
  <c r="G29" i="9" s="1"/>
  <c r="H26" i="9" s="1"/>
  <c r="H29" i="9" s="1"/>
  <c r="I26" i="9" s="1"/>
  <c r="I29" i="9" s="1"/>
  <c r="J26" i="9" s="1"/>
  <c r="J29" i="9" s="1"/>
  <c r="K26" i="9" s="1"/>
  <c r="K29" i="9" s="1"/>
  <c r="D19" i="9"/>
  <c r="D20" i="9" s="1"/>
  <c r="E15" i="9"/>
  <c r="F12" i="9" s="1"/>
  <c r="F15" i="9" s="1"/>
  <c r="G12" i="9" s="1"/>
  <c r="G15" i="9" s="1"/>
  <c r="H12" i="9" s="1"/>
  <c r="H15" i="9" s="1"/>
  <c r="I12" i="9" s="1"/>
  <c r="I15" i="9" s="1"/>
  <c r="J12" i="9" s="1"/>
  <c r="J15" i="9" s="1"/>
  <c r="K12" i="9" s="1"/>
  <c r="K15" i="9" s="1"/>
  <c r="C10" i="9"/>
  <c r="C70" i="9" s="1"/>
  <c r="B13" i="2"/>
  <c r="B12" i="2"/>
  <c r="B11" i="2"/>
  <c r="B10" i="2"/>
  <c r="B9" i="2"/>
  <c r="B8" i="2"/>
  <c r="B7" i="2"/>
  <c r="B6" i="2"/>
  <c r="B5" i="2"/>
  <c r="B4" i="2"/>
  <c r="D37" i="11"/>
  <c r="E21" i="11"/>
  <c r="F21" i="11" s="1"/>
  <c r="G21" i="11" s="1"/>
  <c r="H21" i="11" s="1"/>
  <c r="I21" i="11" s="1"/>
  <c r="J21" i="11" s="1"/>
  <c r="K21" i="11" s="1"/>
  <c r="E20" i="11"/>
  <c r="F20" i="11" s="1"/>
  <c r="G20" i="11" s="1"/>
  <c r="H20" i="11" s="1"/>
  <c r="I20" i="11" s="1"/>
  <c r="J20" i="11" s="1"/>
  <c r="K20" i="11" s="1"/>
  <c r="D19" i="11"/>
  <c r="D26" i="11" s="1"/>
  <c r="C81" i="15" s="1"/>
  <c r="J12" i="11"/>
  <c r="H12" i="11"/>
  <c r="G12" i="11"/>
  <c r="J80" i="6"/>
  <c r="H80" i="6"/>
  <c r="F80" i="6"/>
  <c r="L72" i="6"/>
  <c r="J71" i="6"/>
  <c r="H71" i="6"/>
  <c r="F71" i="6"/>
  <c r="L63" i="6"/>
  <c r="J62" i="6"/>
  <c r="H62" i="6"/>
  <c r="F62" i="6"/>
  <c r="L54" i="6"/>
  <c r="L45" i="6"/>
  <c r="F53" i="6"/>
  <c r="J53" i="6"/>
  <c r="H53" i="6"/>
  <c r="H44" i="6"/>
  <c r="J44" i="6"/>
  <c r="F44" i="6"/>
  <c r="D7" i="9" l="1"/>
  <c r="G35" i="8"/>
  <c r="D8" i="16"/>
  <c r="I8" i="16"/>
  <c r="K8" i="16"/>
  <c r="G8" i="16"/>
  <c r="G16" i="5"/>
  <c r="G19" i="5" s="1"/>
  <c r="J8" i="16"/>
  <c r="F8" i="16"/>
  <c r="H8" i="16"/>
  <c r="E8" i="16"/>
  <c r="E7" i="8"/>
  <c r="L16" i="5"/>
  <c r="L20" i="5" s="1"/>
  <c r="C50" i="9"/>
  <c r="E16" i="9"/>
  <c r="H37" i="17"/>
  <c r="H46" i="17" s="1"/>
  <c r="H26" i="14"/>
  <c r="H25" i="14" s="1"/>
  <c r="I37" i="17"/>
  <c r="I46" i="17" s="1"/>
  <c r="I26" i="14"/>
  <c r="I25" i="14" s="1"/>
  <c r="G37" i="17"/>
  <c r="G46" i="17" s="1"/>
  <c r="G26" i="14"/>
  <c r="G25" i="14" s="1"/>
  <c r="F37" i="17"/>
  <c r="F46" i="17" s="1"/>
  <c r="F26" i="14"/>
  <c r="F25" i="14" s="1"/>
  <c r="E37" i="17"/>
  <c r="E46" i="17" s="1"/>
  <c r="E26" i="14"/>
  <c r="E25" i="14" s="1"/>
  <c r="D37" i="17"/>
  <c r="D46" i="17" s="1"/>
  <c r="D26" i="14"/>
  <c r="D25" i="14" s="1"/>
  <c r="C46" i="17"/>
  <c r="C26" i="14"/>
  <c r="C25" i="14" s="1"/>
  <c r="J37" i="17"/>
  <c r="J46" i="17" s="1"/>
  <c r="J26" i="14"/>
  <c r="J25" i="14" s="1"/>
  <c r="I16" i="5"/>
  <c r="I19" i="5" s="1"/>
  <c r="M16" i="5"/>
  <c r="M20" i="5" s="1"/>
  <c r="J16" i="5"/>
  <c r="J20" i="5" s="1"/>
  <c r="F16" i="5"/>
  <c r="F20" i="5" s="1"/>
  <c r="H16" i="5"/>
  <c r="H19" i="5" s="1"/>
  <c r="E19" i="11"/>
  <c r="E26" i="11" s="1"/>
  <c r="E34" i="11"/>
  <c r="E37" i="11" s="1"/>
  <c r="C19" i="15"/>
  <c r="D25" i="9"/>
  <c r="D30" i="9" s="1"/>
  <c r="C65" i="9"/>
  <c r="D66" i="9"/>
  <c r="D65" i="9"/>
  <c r="C20" i="9"/>
  <c r="G127" i="5"/>
  <c r="F225" i="5"/>
  <c r="F226" i="5"/>
  <c r="L144" i="5"/>
  <c r="L143" i="5"/>
  <c r="M172" i="5"/>
  <c r="M171" i="5"/>
  <c r="E48" i="5"/>
  <c r="E47" i="5"/>
  <c r="H185" i="5"/>
  <c r="H186" i="5"/>
  <c r="M238" i="5"/>
  <c r="M237" i="5"/>
  <c r="G76" i="5"/>
  <c r="G75" i="5"/>
  <c r="K226" i="5"/>
  <c r="K225" i="5"/>
  <c r="L250" i="5"/>
  <c r="L249" i="5"/>
  <c r="E158" i="5"/>
  <c r="E157" i="5"/>
  <c r="K76" i="5"/>
  <c r="K75" i="5"/>
  <c r="G226" i="5"/>
  <c r="G225" i="5"/>
  <c r="L171" i="5"/>
  <c r="L172" i="5"/>
  <c r="L200" i="5"/>
  <c r="L199" i="5"/>
  <c r="J157" i="5"/>
  <c r="J158" i="5"/>
  <c r="E238" i="5"/>
  <c r="E237" i="5"/>
  <c r="J186" i="5"/>
  <c r="J185" i="5"/>
  <c r="G34" i="5"/>
  <c r="G33" i="5"/>
  <c r="K186" i="5"/>
  <c r="K185" i="5"/>
  <c r="E262" i="5"/>
  <c r="E261" i="5"/>
  <c r="F185" i="5"/>
  <c r="F186" i="5"/>
  <c r="I62" i="5"/>
  <c r="I61" i="5"/>
  <c r="L213" i="5"/>
  <c r="L214" i="5"/>
  <c r="H158" i="5"/>
  <c r="H157" i="5"/>
  <c r="H226" i="5"/>
  <c r="H225" i="5"/>
  <c r="J238" i="5"/>
  <c r="J237" i="5"/>
  <c r="I200" i="5"/>
  <c r="I199" i="5"/>
  <c r="G158" i="5"/>
  <c r="G157" i="5"/>
  <c r="L75" i="5"/>
  <c r="L76" i="5"/>
  <c r="I261" i="5"/>
  <c r="I262" i="5"/>
  <c r="L238" i="5"/>
  <c r="L237" i="5"/>
  <c r="G48" i="5"/>
  <c r="G47" i="5"/>
  <c r="E34" i="5"/>
  <c r="E33" i="5"/>
  <c r="E62" i="5"/>
  <c r="E61" i="5"/>
  <c r="I214" i="5"/>
  <c r="I213" i="5"/>
  <c r="M158" i="5"/>
  <c r="M157" i="5"/>
  <c r="G62" i="5"/>
  <c r="G61" i="5"/>
  <c r="H199" i="5"/>
  <c r="H200" i="5"/>
  <c r="F250" i="5"/>
  <c r="F249" i="5"/>
  <c r="M76" i="5"/>
  <c r="M75" i="5"/>
  <c r="L33" i="5"/>
  <c r="L34" i="5"/>
  <c r="F75" i="5"/>
  <c r="F76" i="5"/>
  <c r="M34" i="5"/>
  <c r="M33" i="5"/>
  <c r="I226" i="5"/>
  <c r="I225" i="5"/>
  <c r="I186" i="5"/>
  <c r="I185" i="5"/>
  <c r="G144" i="5"/>
  <c r="G143" i="5"/>
  <c r="L62" i="5"/>
  <c r="L61" i="5"/>
  <c r="L262" i="5"/>
  <c r="L261" i="5"/>
  <c r="J226" i="5"/>
  <c r="J225" i="5"/>
  <c r="G172" i="5"/>
  <c r="G171" i="5"/>
  <c r="M262" i="5"/>
  <c r="M261" i="5"/>
  <c r="H172" i="5"/>
  <c r="H171" i="5"/>
  <c r="K249" i="5"/>
  <c r="K250" i="5"/>
  <c r="G200" i="5"/>
  <c r="G199" i="5"/>
  <c r="J143" i="5"/>
  <c r="J144" i="5"/>
  <c r="K48" i="5"/>
  <c r="K47" i="5"/>
  <c r="I238" i="5"/>
  <c r="I237" i="5"/>
  <c r="K144" i="5"/>
  <c r="K143" i="5"/>
  <c r="H61" i="5"/>
  <c r="H62" i="5"/>
  <c r="H76" i="5"/>
  <c r="H75" i="5"/>
  <c r="H214" i="5"/>
  <c r="H213" i="5"/>
  <c r="J47" i="5"/>
  <c r="J48" i="5"/>
  <c r="M186" i="5"/>
  <c r="M185" i="5"/>
  <c r="E226" i="5"/>
  <c r="E225" i="5"/>
  <c r="E186" i="5"/>
  <c r="E185" i="5"/>
  <c r="M48" i="5"/>
  <c r="M47" i="5"/>
  <c r="E249" i="5"/>
  <c r="E250" i="5"/>
  <c r="J199" i="5"/>
  <c r="J200" i="5"/>
  <c r="M144" i="5"/>
  <c r="M143" i="5"/>
  <c r="J262" i="5"/>
  <c r="J261" i="5"/>
  <c r="E76" i="5"/>
  <c r="E75" i="5"/>
  <c r="K262" i="5"/>
  <c r="K261" i="5"/>
  <c r="F171" i="5"/>
  <c r="F172" i="5"/>
  <c r="I249" i="5"/>
  <c r="I250" i="5"/>
  <c r="M62" i="5"/>
  <c r="M61" i="5"/>
  <c r="J250" i="5"/>
  <c r="J249" i="5"/>
  <c r="I76" i="5"/>
  <c r="I75" i="5"/>
  <c r="H34" i="5"/>
  <c r="H33" i="5"/>
  <c r="L48" i="5"/>
  <c r="L47" i="5"/>
  <c r="G214" i="5"/>
  <c r="G213" i="5"/>
  <c r="K158" i="5"/>
  <c r="K157" i="5"/>
  <c r="F200" i="5"/>
  <c r="F199" i="5"/>
  <c r="L157" i="5"/>
  <c r="L158" i="5"/>
  <c r="H237" i="5"/>
  <c r="H238" i="5"/>
  <c r="L186" i="5"/>
  <c r="L185" i="5"/>
  <c r="I34" i="5"/>
  <c r="I33" i="5"/>
  <c r="M226" i="5"/>
  <c r="M225" i="5"/>
  <c r="J172" i="5"/>
  <c r="J171" i="5"/>
  <c r="L19" i="5"/>
  <c r="H262" i="5"/>
  <c r="H261" i="5"/>
  <c r="J62" i="5"/>
  <c r="J61" i="5"/>
  <c r="M214" i="5"/>
  <c r="M213" i="5"/>
  <c r="I158" i="5"/>
  <c r="I157" i="5"/>
  <c r="F214" i="5"/>
  <c r="F213" i="5"/>
  <c r="H47" i="5"/>
  <c r="H48" i="5"/>
  <c r="K20" i="5"/>
  <c r="K19" i="5"/>
  <c r="M250" i="5"/>
  <c r="M249" i="5"/>
  <c r="K214" i="5"/>
  <c r="K213" i="5"/>
  <c r="K34" i="5"/>
  <c r="K33" i="5"/>
  <c r="K238" i="5"/>
  <c r="K237" i="5"/>
  <c r="G186" i="5"/>
  <c r="G185" i="5"/>
  <c r="F48" i="5"/>
  <c r="F47" i="5"/>
  <c r="F144" i="5"/>
  <c r="F143" i="5"/>
  <c r="K62" i="5"/>
  <c r="K61" i="5"/>
  <c r="E214" i="5"/>
  <c r="E213" i="5"/>
  <c r="E172" i="5"/>
  <c r="E171" i="5"/>
  <c r="F34" i="5"/>
  <c r="H143" i="5"/>
  <c r="H144" i="5"/>
  <c r="I48" i="5"/>
  <c r="I47" i="5"/>
  <c r="I144" i="5"/>
  <c r="I143" i="5"/>
  <c r="F61" i="5"/>
  <c r="F62" i="5"/>
  <c r="L225" i="5"/>
  <c r="L226" i="5"/>
  <c r="G261" i="5"/>
  <c r="G262" i="5"/>
  <c r="J213" i="5"/>
  <c r="J214" i="5"/>
  <c r="K172" i="5"/>
  <c r="K171" i="5"/>
  <c r="G250" i="5"/>
  <c r="G249" i="5"/>
  <c r="K200" i="5"/>
  <c r="K199" i="5"/>
  <c r="H250" i="5"/>
  <c r="H249" i="5"/>
  <c r="F237" i="5"/>
  <c r="F238" i="5"/>
  <c r="M200" i="5"/>
  <c r="M199" i="5"/>
  <c r="G238" i="5"/>
  <c r="G237" i="5"/>
  <c r="E200" i="5"/>
  <c r="E199" i="5"/>
  <c r="F262" i="5"/>
  <c r="F261" i="5"/>
  <c r="I172" i="5"/>
  <c r="I171" i="5"/>
  <c r="J76" i="5"/>
  <c r="J75" i="5"/>
  <c r="F158" i="5"/>
  <c r="F157" i="5"/>
  <c r="J33" i="5"/>
  <c r="J34" i="5"/>
  <c r="K87" i="5"/>
  <c r="I123" i="5"/>
  <c r="I127" i="5" s="1"/>
  <c r="L87" i="5"/>
  <c r="H87" i="5"/>
  <c r="H232" i="5"/>
  <c r="I232" i="5" s="1"/>
  <c r="G87" i="5"/>
  <c r="I87" i="5"/>
  <c r="H256" i="5"/>
  <c r="J244" i="5"/>
  <c r="I220" i="5"/>
  <c r="J87" i="5"/>
  <c r="H70" i="5"/>
  <c r="G97" i="5"/>
  <c r="H93" i="5"/>
  <c r="H113" i="5"/>
  <c r="G117" i="5"/>
  <c r="I103" i="5"/>
  <c r="H107" i="5"/>
  <c r="F52" i="9"/>
  <c r="F55" i="9" s="1"/>
  <c r="D56" i="9"/>
  <c r="D59" i="9" s="1"/>
  <c r="E56" i="9" s="1"/>
  <c r="E59" i="9" s="1"/>
  <c r="F56" i="9" s="1"/>
  <c r="F59" i="9" s="1"/>
  <c r="G56" i="9" s="1"/>
  <c r="G59" i="9" s="1"/>
  <c r="H56" i="9" s="1"/>
  <c r="H59" i="9" s="1"/>
  <c r="I56" i="9" s="1"/>
  <c r="I59" i="9" s="1"/>
  <c r="J56" i="9" s="1"/>
  <c r="J59" i="9" s="1"/>
  <c r="K56" i="9" s="1"/>
  <c r="K59" i="9" s="1"/>
  <c r="D46" i="9"/>
  <c r="E42" i="9"/>
  <c r="E45" i="9" s="1"/>
  <c r="E40" i="9"/>
  <c r="F32" i="9"/>
  <c r="F35" i="9" s="1"/>
  <c r="C40" i="9"/>
  <c r="D40" i="9"/>
  <c r="E22" i="9"/>
  <c r="E25" i="9" s="1"/>
  <c r="E65" i="9" s="1"/>
  <c r="D83" i="15" l="1"/>
  <c r="D42" i="10"/>
  <c r="C20" i="15"/>
  <c r="C13" i="10"/>
  <c r="G20" i="5"/>
  <c r="M19" i="5"/>
  <c r="J123" i="5"/>
  <c r="M292" i="5"/>
  <c r="L44" i="8" s="1"/>
  <c r="L292" i="5"/>
  <c r="K44" i="8" s="1"/>
  <c r="J19" i="5"/>
  <c r="I20" i="5"/>
  <c r="I292" i="5" s="1"/>
  <c r="H44" i="8" s="1"/>
  <c r="D49" i="9"/>
  <c r="E46" i="9" s="1"/>
  <c r="D69" i="9"/>
  <c r="C10" i="14" s="1"/>
  <c r="H20" i="5"/>
  <c r="H292" i="5" s="1"/>
  <c r="G44" i="8" s="1"/>
  <c r="F19" i="5"/>
  <c r="K292" i="5"/>
  <c r="J44" i="8" s="1"/>
  <c r="F34" i="11"/>
  <c r="F37" i="11" s="1"/>
  <c r="C40" i="10"/>
  <c r="C39" i="10" s="1"/>
  <c r="C53" i="10" s="1"/>
  <c r="C80" i="15"/>
  <c r="F19" i="11"/>
  <c r="F26" i="11" s="1"/>
  <c r="E42" i="10" s="1"/>
  <c r="D62" i="9"/>
  <c r="D10" i="9"/>
  <c r="D70" i="9" s="1"/>
  <c r="E19" i="9"/>
  <c r="J292" i="5"/>
  <c r="I44" i="8" s="1"/>
  <c r="F292" i="5"/>
  <c r="E44" i="8" s="1"/>
  <c r="G292" i="5"/>
  <c r="F44" i="8" s="1"/>
  <c r="I256" i="5"/>
  <c r="K244" i="5"/>
  <c r="J232" i="5"/>
  <c r="J220" i="5"/>
  <c r="J127" i="5"/>
  <c r="K123" i="5"/>
  <c r="H97" i="5"/>
  <c r="I93" i="5"/>
  <c r="I70" i="5"/>
  <c r="H117" i="5"/>
  <c r="I113" i="5"/>
  <c r="I107" i="5"/>
  <c r="J103" i="5"/>
  <c r="D60" i="9"/>
  <c r="E60" i="9"/>
  <c r="F60" i="9"/>
  <c r="G52" i="9"/>
  <c r="G55" i="9" s="1"/>
  <c r="F42" i="9"/>
  <c r="F45" i="9" s="1"/>
  <c r="F40" i="9"/>
  <c r="G32" i="9"/>
  <c r="G35" i="9" s="1"/>
  <c r="F22" i="9"/>
  <c r="F25" i="9" s="1"/>
  <c r="E30" i="9"/>
  <c r="C18" i="15" l="1"/>
  <c r="C11" i="10"/>
  <c r="D20" i="15"/>
  <c r="D13" i="10"/>
  <c r="E10" i="15"/>
  <c r="E9" i="10"/>
  <c r="D10" i="15"/>
  <c r="D9" i="10"/>
  <c r="D50" i="9"/>
  <c r="F65" i="9"/>
  <c r="E49" i="9"/>
  <c r="E66" i="9"/>
  <c r="C10" i="17"/>
  <c r="E83" i="15"/>
  <c r="E81" i="15" s="1"/>
  <c r="E80" i="15" s="1"/>
  <c r="G34" i="11"/>
  <c r="G37" i="11" s="1"/>
  <c r="G19" i="11"/>
  <c r="G26" i="11" s="1"/>
  <c r="D81" i="15"/>
  <c r="D80" i="15" s="1"/>
  <c r="D40" i="10"/>
  <c r="D39" i="10" s="1"/>
  <c r="D53" i="10" s="1"/>
  <c r="E7" i="9"/>
  <c r="E69" i="9"/>
  <c r="F16" i="9"/>
  <c r="E20" i="9"/>
  <c r="D19" i="15" s="1"/>
  <c r="J256" i="5"/>
  <c r="L244" i="5"/>
  <c r="K232" i="5"/>
  <c r="K220" i="5"/>
  <c r="K127" i="5"/>
  <c r="L123" i="5"/>
  <c r="J70" i="5"/>
  <c r="I97" i="5"/>
  <c r="J93" i="5"/>
  <c r="I117" i="5"/>
  <c r="J113" i="5"/>
  <c r="J107" i="5"/>
  <c r="K103" i="5"/>
  <c r="G60" i="9"/>
  <c r="H52" i="9"/>
  <c r="H55" i="9" s="1"/>
  <c r="G42" i="9"/>
  <c r="G45" i="9" s="1"/>
  <c r="G40" i="9"/>
  <c r="H32" i="9"/>
  <c r="H35" i="9" s="1"/>
  <c r="G22" i="9"/>
  <c r="G25" i="9" s="1"/>
  <c r="G65" i="9" s="1"/>
  <c r="F30" i="9"/>
  <c r="C15" i="10" l="1"/>
  <c r="C10" i="10" s="1"/>
  <c r="C8" i="10" s="1"/>
  <c r="F83" i="15"/>
  <c r="F42" i="10"/>
  <c r="E20" i="15"/>
  <c r="E13" i="10"/>
  <c r="F10" i="15"/>
  <c r="F9" i="10"/>
  <c r="C22" i="15"/>
  <c r="C17" i="15" s="1"/>
  <c r="C9" i="15" s="1"/>
  <c r="F46" i="9"/>
  <c r="F49" i="9" s="1"/>
  <c r="E50" i="9"/>
  <c r="D15" i="10" s="1"/>
  <c r="D10" i="14"/>
  <c r="D10" i="17"/>
  <c r="H34" i="11"/>
  <c r="H37" i="11" s="1"/>
  <c r="H19" i="11"/>
  <c r="H26" i="11" s="1"/>
  <c r="F19" i="9"/>
  <c r="F66" i="9"/>
  <c r="E10" i="9"/>
  <c r="E70" i="9" s="1"/>
  <c r="E62" i="9"/>
  <c r="K256" i="5"/>
  <c r="M244" i="5"/>
  <c r="L232" i="5"/>
  <c r="L220" i="5"/>
  <c r="L127" i="5"/>
  <c r="M123" i="5"/>
  <c r="M127" i="5" s="1"/>
  <c r="K70" i="5"/>
  <c r="J97" i="5"/>
  <c r="K93" i="5"/>
  <c r="J117" i="5"/>
  <c r="K113" i="5"/>
  <c r="K107" i="5"/>
  <c r="L103" i="5"/>
  <c r="H60" i="9"/>
  <c r="I52" i="9"/>
  <c r="I55" i="9" s="1"/>
  <c r="H42" i="9"/>
  <c r="H45" i="9" s="1"/>
  <c r="H40" i="9"/>
  <c r="I32" i="9"/>
  <c r="I35" i="9" s="1"/>
  <c r="H22" i="9"/>
  <c r="H25" i="9" s="1"/>
  <c r="G30" i="9"/>
  <c r="D18" i="15" l="1"/>
  <c r="D11" i="10"/>
  <c r="D10" i="10" s="1"/>
  <c r="D8" i="10" s="1"/>
  <c r="G83" i="15"/>
  <c r="G42" i="10"/>
  <c r="F20" i="15"/>
  <c r="F13" i="10"/>
  <c r="G10" i="15"/>
  <c r="G9" i="10"/>
  <c r="D22" i="15"/>
  <c r="D17" i="15" s="1"/>
  <c r="D9" i="15" s="1"/>
  <c r="G46" i="9"/>
  <c r="G49" i="9" s="1"/>
  <c r="F50" i="9"/>
  <c r="E15" i="10" s="1"/>
  <c r="I34" i="11"/>
  <c r="I37" i="11" s="1"/>
  <c r="E40" i="10"/>
  <c r="E39" i="10" s="1"/>
  <c r="E53" i="10" s="1"/>
  <c r="I19" i="11"/>
  <c r="I26" i="11" s="1"/>
  <c r="F40" i="10"/>
  <c r="F39" i="10" s="1"/>
  <c r="F53" i="10" s="1"/>
  <c r="F81" i="15"/>
  <c r="F80" i="15" s="1"/>
  <c r="F69" i="9"/>
  <c r="G16" i="9"/>
  <c r="F20" i="9"/>
  <c r="E19" i="15" s="1"/>
  <c r="F7" i="9"/>
  <c r="H65" i="9"/>
  <c r="L256" i="5"/>
  <c r="M232" i="5"/>
  <c r="M220" i="5"/>
  <c r="L93" i="5"/>
  <c r="K97" i="5"/>
  <c r="L70" i="5"/>
  <c r="K117" i="5"/>
  <c r="L113" i="5"/>
  <c r="M103" i="5"/>
  <c r="M107" i="5" s="1"/>
  <c r="L107" i="5"/>
  <c r="I60" i="9"/>
  <c r="J52" i="9"/>
  <c r="J55" i="9" s="1"/>
  <c r="I42" i="9"/>
  <c r="I45" i="9" s="1"/>
  <c r="I40" i="9"/>
  <c r="J32" i="9"/>
  <c r="J35" i="9" s="1"/>
  <c r="I22" i="9"/>
  <c r="I25" i="9" s="1"/>
  <c r="I65" i="9" s="1"/>
  <c r="H30" i="9"/>
  <c r="H83" i="15" l="1"/>
  <c r="H42" i="10"/>
  <c r="G20" i="15"/>
  <c r="G13" i="10"/>
  <c r="H10" i="15"/>
  <c r="H9" i="10"/>
  <c r="H46" i="9"/>
  <c r="H49" i="9" s="1"/>
  <c r="G50" i="9"/>
  <c r="F15" i="10" s="1"/>
  <c r="E22" i="15"/>
  <c r="E10" i="14"/>
  <c r="E10" i="17"/>
  <c r="J34" i="11"/>
  <c r="J37" i="11" s="1"/>
  <c r="J19" i="11"/>
  <c r="J26" i="11" s="1"/>
  <c r="G40" i="10"/>
  <c r="G39" i="10" s="1"/>
  <c r="G53" i="10" s="1"/>
  <c r="G81" i="15"/>
  <c r="G80" i="15" s="1"/>
  <c r="G19" i="9"/>
  <c r="G66" i="9"/>
  <c r="F10" i="9"/>
  <c r="F70" i="9" s="1"/>
  <c r="F62" i="9"/>
  <c r="M256" i="5"/>
  <c r="M70" i="5"/>
  <c r="L97" i="5"/>
  <c r="M93" i="5"/>
  <c r="M97" i="5" s="1"/>
  <c r="L117" i="5"/>
  <c r="M113" i="5"/>
  <c r="M117" i="5" s="1"/>
  <c r="K52" i="9"/>
  <c r="K55" i="9" s="1"/>
  <c r="K60" i="9" s="1"/>
  <c r="J60" i="9"/>
  <c r="J42" i="9"/>
  <c r="J45" i="9" s="1"/>
  <c r="K32" i="9"/>
  <c r="K35" i="9" s="1"/>
  <c r="K40" i="9" s="1"/>
  <c r="J40" i="9"/>
  <c r="I30" i="9"/>
  <c r="J22" i="9"/>
  <c r="J25" i="9" s="1"/>
  <c r="J65" i="9" s="1"/>
  <c r="E18" i="15" l="1"/>
  <c r="E17" i="15" s="1"/>
  <c r="E9" i="15" s="1"/>
  <c r="E11" i="10"/>
  <c r="E10" i="10" s="1"/>
  <c r="E8" i="10" s="1"/>
  <c r="I83" i="15"/>
  <c r="I42" i="10"/>
  <c r="H20" i="15"/>
  <c r="H13" i="10"/>
  <c r="I10" i="15"/>
  <c r="I9" i="10"/>
  <c r="J10" i="15"/>
  <c r="J9" i="10"/>
  <c r="F22" i="15"/>
  <c r="I46" i="9"/>
  <c r="I49" i="9" s="1"/>
  <c r="H50" i="9"/>
  <c r="G15" i="10" s="1"/>
  <c r="K34" i="11"/>
  <c r="K37" i="11" s="1"/>
  <c r="K19" i="11"/>
  <c r="K26" i="11" s="1"/>
  <c r="J42" i="10" s="1"/>
  <c r="J40" i="10" s="1"/>
  <c r="J39" i="10" s="1"/>
  <c r="J53" i="10" s="1"/>
  <c r="H81" i="15"/>
  <c r="H80" i="15" s="1"/>
  <c r="H40" i="10"/>
  <c r="H39" i="10" s="1"/>
  <c r="H53" i="10" s="1"/>
  <c r="G7" i="9"/>
  <c r="G69" i="9"/>
  <c r="H16" i="9"/>
  <c r="G20" i="9"/>
  <c r="F19" i="15" s="1"/>
  <c r="K42" i="9"/>
  <c r="K45" i="9" s="1"/>
  <c r="J30" i="9"/>
  <c r="K22" i="9"/>
  <c r="K25" i="9" s="1"/>
  <c r="I20" i="15" l="1"/>
  <c r="I13" i="10"/>
  <c r="J46" i="9"/>
  <c r="J49" i="9" s="1"/>
  <c r="I50" i="9"/>
  <c r="H15" i="10" s="1"/>
  <c r="G22" i="15"/>
  <c r="F10" i="17"/>
  <c r="F10" i="14"/>
  <c r="J83" i="15"/>
  <c r="J81" i="15" s="1"/>
  <c r="J80" i="15" s="1"/>
  <c r="I81" i="15"/>
  <c r="I80" i="15" s="1"/>
  <c r="I40" i="10"/>
  <c r="I39" i="10" s="1"/>
  <c r="I53" i="10" s="1"/>
  <c r="H19" i="9"/>
  <c r="H66" i="9"/>
  <c r="G10" i="9"/>
  <c r="G70" i="9" s="1"/>
  <c r="G62" i="9"/>
  <c r="K30" i="9"/>
  <c r="K65" i="9"/>
  <c r="F18" i="15" l="1"/>
  <c r="F17" i="15" s="1"/>
  <c r="F9" i="15" s="1"/>
  <c r="F11" i="10"/>
  <c r="F10" i="10" s="1"/>
  <c r="F8" i="10" s="1"/>
  <c r="J20" i="15"/>
  <c r="J13" i="10"/>
  <c r="H22" i="15"/>
  <c r="K46" i="9"/>
  <c r="K49" i="9" s="1"/>
  <c r="K50" i="9" s="1"/>
  <c r="J50" i="9"/>
  <c r="I15" i="10" s="1"/>
  <c r="H7" i="9"/>
  <c r="H69" i="9"/>
  <c r="I16" i="9"/>
  <c r="H20" i="9"/>
  <c r="G19" i="15" s="1"/>
  <c r="E35" i="8"/>
  <c r="E6" i="8" s="1"/>
  <c r="F35" i="8"/>
  <c r="H35" i="8"/>
  <c r="I35" i="8"/>
  <c r="J35" i="8"/>
  <c r="K35" i="8"/>
  <c r="L35" i="8"/>
  <c r="F28" i="8"/>
  <c r="G28" i="8"/>
  <c r="H28" i="8"/>
  <c r="I28" i="8"/>
  <c r="J28" i="8"/>
  <c r="K28" i="8"/>
  <c r="L28" i="8"/>
  <c r="F21" i="8"/>
  <c r="G21" i="8"/>
  <c r="H21" i="8"/>
  <c r="I21" i="8"/>
  <c r="J21" i="8"/>
  <c r="K21" i="8"/>
  <c r="L21" i="8"/>
  <c r="F14" i="8"/>
  <c r="G14" i="8"/>
  <c r="H14" i="8"/>
  <c r="I14" i="8"/>
  <c r="J14" i="8"/>
  <c r="K14" i="8"/>
  <c r="L14" i="8"/>
  <c r="F7" i="8"/>
  <c r="G7" i="8"/>
  <c r="H7" i="8"/>
  <c r="I7" i="8"/>
  <c r="J7" i="8"/>
  <c r="K7" i="8"/>
  <c r="L7" i="8"/>
  <c r="J22" i="15" l="1"/>
  <c r="J15" i="10"/>
  <c r="C10" i="13"/>
  <c r="I22" i="15"/>
  <c r="G10" i="17"/>
  <c r="G10" i="14"/>
  <c r="I19" i="9"/>
  <c r="I66" i="9"/>
  <c r="H10" i="9"/>
  <c r="H70" i="9" s="1"/>
  <c r="H62" i="9"/>
  <c r="K47" i="8"/>
  <c r="H6" i="8"/>
  <c r="H47" i="8"/>
  <c r="G6" i="8"/>
  <c r="G47" i="8"/>
  <c r="F6" i="8"/>
  <c r="F47" i="8"/>
  <c r="E47" i="8"/>
  <c r="I6" i="8"/>
  <c r="I47" i="8"/>
  <c r="L47" i="8"/>
  <c r="J47" i="8"/>
  <c r="E142" i="7"/>
  <c r="E153" i="7" s="1"/>
  <c r="E8" i="7"/>
  <c r="E19" i="7" s="1"/>
  <c r="G18" i="15" l="1"/>
  <c r="G17" i="15" s="1"/>
  <c r="G9" i="15" s="1"/>
  <c r="G11" i="10"/>
  <c r="G10" i="10" s="1"/>
  <c r="G8" i="10" s="1"/>
  <c r="E63" i="8"/>
  <c r="D21" i="8"/>
  <c r="J18" i="16"/>
  <c r="I13" i="13"/>
  <c r="I18" i="16"/>
  <c r="H13" i="13"/>
  <c r="D13" i="13"/>
  <c r="E18" i="16"/>
  <c r="K18" i="16"/>
  <c r="J13" i="13"/>
  <c r="F18" i="16"/>
  <c r="E13" i="13"/>
  <c r="G18" i="16"/>
  <c r="F13" i="13"/>
  <c r="D18" i="16"/>
  <c r="C13" i="13"/>
  <c r="H18" i="16"/>
  <c r="G13" i="13"/>
  <c r="C12" i="13"/>
  <c r="D15" i="16"/>
  <c r="D17" i="16" s="1"/>
  <c r="E10" i="13"/>
  <c r="E12" i="13" s="1"/>
  <c r="F15" i="16"/>
  <c r="F17" i="16" s="1"/>
  <c r="D10" i="13"/>
  <c r="D12" i="13" s="1"/>
  <c r="E15" i="16"/>
  <c r="E17" i="16" s="1"/>
  <c r="G15" i="16"/>
  <c r="G17" i="16" s="1"/>
  <c r="F10" i="13"/>
  <c r="F12" i="13" s="1"/>
  <c r="H15" i="16"/>
  <c r="H17" i="16" s="1"/>
  <c r="G10" i="13"/>
  <c r="G12" i="13" s="1"/>
  <c r="I7" i="9"/>
  <c r="I69" i="9"/>
  <c r="J16" i="9"/>
  <c r="I20" i="9"/>
  <c r="H19" i="15" s="1"/>
  <c r="I63" i="8"/>
  <c r="G63" i="8"/>
  <c r="E140" i="5"/>
  <c r="H63" i="8"/>
  <c r="F63" i="8"/>
  <c r="D26" i="16" l="1"/>
  <c r="D28" i="16" s="1"/>
  <c r="C15" i="13"/>
  <c r="C18" i="13" s="1"/>
  <c r="C20" i="13" s="1"/>
  <c r="H10" i="17"/>
  <c r="H10" i="14"/>
  <c r="J6" i="8"/>
  <c r="G26" i="16"/>
  <c r="G27" i="16" s="1"/>
  <c r="G28" i="16" s="1"/>
  <c r="E26" i="16"/>
  <c r="E27" i="16" s="1"/>
  <c r="E28" i="16" s="1"/>
  <c r="D73" i="15" s="1"/>
  <c r="H26" i="16"/>
  <c r="F15" i="13"/>
  <c r="J19" i="9"/>
  <c r="J66" i="9"/>
  <c r="I10" i="9"/>
  <c r="I70" i="9" s="1"/>
  <c r="I62" i="9"/>
  <c r="G15" i="13"/>
  <c r="E15" i="13"/>
  <c r="D15" i="13"/>
  <c r="D18" i="13" s="1"/>
  <c r="F26" i="16"/>
  <c r="E144" i="5"/>
  <c r="E143" i="5"/>
  <c r="E16" i="5"/>
  <c r="H18" i="15" l="1"/>
  <c r="H17" i="15" s="1"/>
  <c r="H9" i="15" s="1"/>
  <c r="H11" i="10"/>
  <c r="H10" i="10" s="1"/>
  <c r="H8" i="10" s="1"/>
  <c r="F18" i="13"/>
  <c r="F19" i="13" s="1"/>
  <c r="G18" i="13"/>
  <c r="G19" i="13" s="1"/>
  <c r="E18" i="13"/>
  <c r="D19" i="13"/>
  <c r="D20" i="13" s="1"/>
  <c r="C9" i="17"/>
  <c r="C35" i="17" s="1"/>
  <c r="C73" i="15"/>
  <c r="C72" i="15" s="1"/>
  <c r="D74" i="15" s="1"/>
  <c r="D72" i="15" s="1"/>
  <c r="F73" i="15"/>
  <c r="H10" i="13"/>
  <c r="H12" i="13" s="1"/>
  <c r="H15" i="13" s="1"/>
  <c r="I15" i="16"/>
  <c r="I17" i="16" s="1"/>
  <c r="I26" i="16" s="1"/>
  <c r="I27" i="16" s="1"/>
  <c r="I28" i="16" s="1"/>
  <c r="J63" i="8"/>
  <c r="E7" i="19"/>
  <c r="D9" i="17"/>
  <c r="D35" i="17" s="1"/>
  <c r="F9" i="17"/>
  <c r="F35" i="17" s="1"/>
  <c r="G7" i="19"/>
  <c r="F27" i="16"/>
  <c r="F28" i="16" s="1"/>
  <c r="H27" i="16"/>
  <c r="H28" i="16" s="1"/>
  <c r="C9" i="14"/>
  <c r="C8" i="14" s="1"/>
  <c r="C46" i="14" s="1"/>
  <c r="J69" i="9"/>
  <c r="K16" i="9"/>
  <c r="J20" i="9"/>
  <c r="I19" i="15" s="1"/>
  <c r="J7" i="9"/>
  <c r="E20" i="5"/>
  <c r="E292" i="5" s="1"/>
  <c r="E19" i="5"/>
  <c r="F68" i="17" l="1"/>
  <c r="G8" i="19"/>
  <c r="D68" i="17"/>
  <c r="E8" i="19"/>
  <c r="E19" i="13"/>
  <c r="E20" i="13" s="1"/>
  <c r="E7" i="18"/>
  <c r="D9" i="14"/>
  <c r="H18" i="13"/>
  <c r="H19" i="13" s="1"/>
  <c r="G20" i="13"/>
  <c r="F20" i="13"/>
  <c r="H73" i="15"/>
  <c r="G73" i="15"/>
  <c r="E73" i="15"/>
  <c r="C68" i="17"/>
  <c r="C70" i="17" s="1"/>
  <c r="I7" i="19"/>
  <c r="H9" i="17"/>
  <c r="H35" i="17" s="1"/>
  <c r="I10" i="17"/>
  <c r="I10" i="14"/>
  <c r="K6" i="8"/>
  <c r="C61" i="15"/>
  <c r="C102" i="15" s="1"/>
  <c r="E74" i="15"/>
  <c r="F7" i="19"/>
  <c r="E9" i="17"/>
  <c r="E35" i="17" s="1"/>
  <c r="G9" i="17"/>
  <c r="G35" i="17" s="1"/>
  <c r="H7" i="19"/>
  <c r="C48" i="14"/>
  <c r="D44" i="8"/>
  <c r="J10" i="9"/>
  <c r="J70" i="9" s="1"/>
  <c r="J62" i="9"/>
  <c r="K19" i="9"/>
  <c r="K66" i="9"/>
  <c r="E68" i="17" l="1"/>
  <c r="F8" i="19"/>
  <c r="G68" i="17"/>
  <c r="H8" i="19"/>
  <c r="H68" i="17"/>
  <c r="I8" i="19"/>
  <c r="I18" i="15"/>
  <c r="I17" i="15" s="1"/>
  <c r="I9" i="15" s="1"/>
  <c r="I11" i="10"/>
  <c r="I10" i="10" s="1"/>
  <c r="I8" i="10" s="1"/>
  <c r="D6" i="8"/>
  <c r="D63" i="8" s="1"/>
  <c r="G7" i="18"/>
  <c r="F9" i="14"/>
  <c r="G9" i="14"/>
  <c r="H7" i="18"/>
  <c r="E9" i="14"/>
  <c r="F7" i="18"/>
  <c r="H20" i="13"/>
  <c r="C57" i="15"/>
  <c r="C41" i="15" s="1"/>
  <c r="C59" i="15" s="1"/>
  <c r="C2" i="15" s="1"/>
  <c r="D2" i="16" s="1"/>
  <c r="D69" i="17"/>
  <c r="D70" i="17" s="1"/>
  <c r="D57" i="15" s="1"/>
  <c r="D41" i="15" s="1"/>
  <c r="E10" i="19" s="1"/>
  <c r="K63" i="8"/>
  <c r="I10" i="13"/>
  <c r="I12" i="13" s="1"/>
  <c r="I15" i="13" s="1"/>
  <c r="J15" i="16"/>
  <c r="J17" i="16" s="1"/>
  <c r="J26" i="16" s="1"/>
  <c r="J27" i="16" s="1"/>
  <c r="J28" i="16" s="1"/>
  <c r="I73" i="15" s="1"/>
  <c r="E72" i="15"/>
  <c r="F74" i="15" s="1"/>
  <c r="F72" i="15" s="1"/>
  <c r="D61" i="15"/>
  <c r="D102" i="15" s="1"/>
  <c r="C34" i="10"/>
  <c r="D47" i="14"/>
  <c r="K20" i="9"/>
  <c r="K69" i="9"/>
  <c r="K7" i="9"/>
  <c r="I18" i="13" l="1"/>
  <c r="I19" i="13" s="1"/>
  <c r="I7" i="18"/>
  <c r="H9" i="14"/>
  <c r="C22" i="10"/>
  <c r="C36" i="10" s="1"/>
  <c r="C2" i="10" s="1"/>
  <c r="C2" i="13" s="1"/>
  <c r="E69" i="17"/>
  <c r="E70" i="17" s="1"/>
  <c r="E57" i="15" s="1"/>
  <c r="E41" i="15" s="1"/>
  <c r="F10" i="19" s="1"/>
  <c r="C2" i="17"/>
  <c r="J19" i="15"/>
  <c r="J10" i="14"/>
  <c r="J10" i="17"/>
  <c r="L6" i="8"/>
  <c r="J7" i="19"/>
  <c r="I9" i="17"/>
  <c r="I35" i="17" s="1"/>
  <c r="E61" i="15"/>
  <c r="E102" i="15" s="1"/>
  <c r="G74" i="15"/>
  <c r="G72" i="15" s="1"/>
  <c r="F61" i="15"/>
  <c r="F102" i="15" s="1"/>
  <c r="D59" i="15"/>
  <c r="D2" i="15" s="1"/>
  <c r="K10" i="9"/>
  <c r="K70" i="9" s="1"/>
  <c r="K62" i="9"/>
  <c r="I68" i="17" l="1"/>
  <c r="J8" i="19"/>
  <c r="J18" i="15"/>
  <c r="J17" i="15" s="1"/>
  <c r="J9" i="15" s="1"/>
  <c r="J11" i="10"/>
  <c r="J10" i="10" s="1"/>
  <c r="J8" i="10" s="1"/>
  <c r="E59" i="15"/>
  <c r="F9" i="19" s="1"/>
  <c r="I20" i="13"/>
  <c r="C2" i="14"/>
  <c r="F69" i="17"/>
  <c r="F70" i="17" s="1"/>
  <c r="G69" i="17" s="1"/>
  <c r="G70" i="17" s="1"/>
  <c r="G57" i="15" s="1"/>
  <c r="G41" i="15" s="1"/>
  <c r="H10" i="19" s="1"/>
  <c r="L63" i="8"/>
  <c r="J10" i="13"/>
  <c r="J12" i="13" s="1"/>
  <c r="J15" i="13" s="1"/>
  <c r="K15" i="16"/>
  <c r="K17" i="16" s="1"/>
  <c r="K26" i="16" s="1"/>
  <c r="K27" i="16" s="1"/>
  <c r="K28" i="16" s="1"/>
  <c r="J73" i="15" s="1"/>
  <c r="H74" i="15"/>
  <c r="H72" i="15" s="1"/>
  <c r="G61" i="15"/>
  <c r="G102" i="15" s="1"/>
  <c r="E9" i="19"/>
  <c r="E2" i="16"/>
  <c r="D2" i="17"/>
  <c r="F8" i="14"/>
  <c r="G8" i="18" s="1"/>
  <c r="H8" i="14"/>
  <c r="I8" i="18" s="1"/>
  <c r="G8" i="14"/>
  <c r="H8" i="18" s="1"/>
  <c r="G46" i="14" l="1"/>
  <c r="H46" i="14"/>
  <c r="F46" i="14"/>
  <c r="J18" i="13"/>
  <c r="J19" i="13" s="1"/>
  <c r="J7" i="18"/>
  <c r="I9" i="14"/>
  <c r="I8" i="14" s="1"/>
  <c r="J8" i="18" s="1"/>
  <c r="F57" i="15"/>
  <c r="F41" i="15" s="1"/>
  <c r="H69" i="17"/>
  <c r="H70" i="17" s="1"/>
  <c r="H57" i="15" s="1"/>
  <c r="K7" i="19"/>
  <c r="J9" i="17"/>
  <c r="J35" i="17" s="1"/>
  <c r="I74" i="15"/>
  <c r="I72" i="15" s="1"/>
  <c r="H61" i="15"/>
  <c r="H102" i="15" s="1"/>
  <c r="E2" i="15"/>
  <c r="E2" i="17" s="1"/>
  <c r="G59" i="15"/>
  <c r="D8" i="14"/>
  <c r="E8" i="18" s="1"/>
  <c r="J68" i="17" l="1"/>
  <c r="K8" i="19"/>
  <c r="F59" i="15"/>
  <c r="F2" i="15" s="1"/>
  <c r="F2" i="17" s="1"/>
  <c r="G10" i="19"/>
  <c r="D46" i="14"/>
  <c r="D48" i="14" s="1"/>
  <c r="D34" i="10" s="1"/>
  <c r="I46" i="14"/>
  <c r="J20" i="13"/>
  <c r="I69" i="17"/>
  <c r="I70" i="17" s="1"/>
  <c r="I57" i="15" s="1"/>
  <c r="I41" i="15" s="1"/>
  <c r="J10" i="19" s="1"/>
  <c r="J74" i="15"/>
  <c r="J72" i="15" s="1"/>
  <c r="J61" i="15" s="1"/>
  <c r="J102" i="15" s="1"/>
  <c r="I61" i="15"/>
  <c r="I102" i="15" s="1"/>
  <c r="F2" i="16"/>
  <c r="H41" i="15"/>
  <c r="G2" i="15"/>
  <c r="H9" i="19"/>
  <c r="G9" i="19" l="1"/>
  <c r="G2" i="16"/>
  <c r="E47" i="14"/>
  <c r="H59" i="15"/>
  <c r="H2" i="15" s="1"/>
  <c r="I10" i="19"/>
  <c r="K7" i="18"/>
  <c r="J9" i="14"/>
  <c r="J8" i="14" s="1"/>
  <c r="K8" i="18" s="1"/>
  <c r="J69" i="17"/>
  <c r="J70" i="17" s="1"/>
  <c r="J57" i="15" s="1"/>
  <c r="H2" i="16"/>
  <c r="G2" i="17"/>
  <c r="I59" i="15"/>
  <c r="E8" i="14"/>
  <c r="F8" i="18" s="1"/>
  <c r="D22" i="10"/>
  <c r="E10" i="18" s="1"/>
  <c r="I9" i="19" l="1"/>
  <c r="J46" i="14"/>
  <c r="E46" i="14"/>
  <c r="E48" i="14" s="1"/>
  <c r="F47" i="14" s="1"/>
  <c r="F48" i="14" s="1"/>
  <c r="K70" i="17"/>
  <c r="J41" i="15"/>
  <c r="K10" i="19" s="1"/>
  <c r="K57" i="15"/>
  <c r="I2" i="16"/>
  <c r="H2" i="17"/>
  <c r="I2" i="15"/>
  <c r="J9" i="19"/>
  <c r="D36" i="10"/>
  <c r="E34" i="10" l="1"/>
  <c r="E22" i="10" s="1"/>
  <c r="F10" i="18" s="1"/>
  <c r="E9" i="18"/>
  <c r="D2" i="10"/>
  <c r="J59" i="15"/>
  <c r="K9" i="19" s="1"/>
  <c r="J2" i="16"/>
  <c r="I2" i="17"/>
  <c r="G47" i="14"/>
  <c r="G48" i="14" s="1"/>
  <c r="F34" i="10"/>
  <c r="F22" i="10" s="1"/>
  <c r="G10" i="18" s="1"/>
  <c r="E36" i="10" l="1"/>
  <c r="F9" i="18" s="1"/>
  <c r="J2" i="15"/>
  <c r="D2" i="14"/>
  <c r="D2" i="13"/>
  <c r="F36" i="10"/>
  <c r="G9" i="18" s="1"/>
  <c r="H47" i="14"/>
  <c r="H48" i="14" s="1"/>
  <c r="G34" i="10"/>
  <c r="E2" i="10" l="1"/>
  <c r="E2" i="13" s="1"/>
  <c r="G22" i="10"/>
  <c r="H10" i="18" s="1"/>
  <c r="J2" i="17"/>
  <c r="K2" i="15"/>
  <c r="K2" i="16"/>
  <c r="I47" i="14"/>
  <c r="I48" i="14" s="1"/>
  <c r="H34" i="10"/>
  <c r="H22" i="10" s="1"/>
  <c r="I10" i="18" s="1"/>
  <c r="F2" i="10"/>
  <c r="G36" i="10" l="1"/>
  <c r="H9" i="18" s="1"/>
  <c r="E2" i="14"/>
  <c r="K2" i="17"/>
  <c r="L2" i="16"/>
  <c r="F2" i="14"/>
  <c r="F2" i="13"/>
  <c r="H36" i="10"/>
  <c r="I9" i="18" s="1"/>
  <c r="J47" i="14"/>
  <c r="J48" i="14" s="1"/>
  <c r="I34" i="10"/>
  <c r="G2" i="10" l="1"/>
  <c r="G2" i="14" s="1"/>
  <c r="I22" i="10"/>
  <c r="J10" i="18" s="1"/>
  <c r="J34" i="10"/>
  <c r="K48" i="14"/>
  <c r="H2" i="10"/>
  <c r="G2" i="13" l="1"/>
  <c r="J22" i="10"/>
  <c r="K10" i="18" s="1"/>
  <c r="K34" i="10"/>
  <c r="I36" i="10"/>
  <c r="J9" i="18" s="1"/>
  <c r="H2" i="14"/>
  <c r="H2" i="13"/>
  <c r="J36" i="10" l="1"/>
  <c r="K9" i="18" s="1"/>
  <c r="I2" i="10"/>
  <c r="I2" i="14" s="1"/>
  <c r="J2" i="10" l="1"/>
  <c r="J2" i="14" s="1"/>
  <c r="I2" i="13"/>
  <c r="K2" i="10" l="1"/>
  <c r="K2" i="13" s="1"/>
  <c r="J2" i="13"/>
  <c r="K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DS</author>
  </authors>
  <commentList>
    <comment ref="B6" authorId="0" shapeId="0" xr:uid="{423A5BD3-83F2-4F3F-B863-7296DE7DBA6A}">
      <text>
        <r>
          <rPr>
            <sz val="9"/>
            <color indexed="81"/>
            <rFont val="Tahoma"/>
            <family val="2"/>
            <charset val="186"/>
          </rPr>
          <t xml:space="preserve">Pasirenkama data iš sąrašo.
Įrašius datą visose skaičiuoklės lentelėse prognoziniai ir ataskaitiniai metai įsirašys automatiškai
</t>
        </r>
      </text>
    </comment>
    <comment ref="B7" authorId="0" shapeId="0" xr:uid="{35031247-7062-4BDC-9F8F-B590D7CC4624}">
      <text>
        <r>
          <rPr>
            <b/>
            <sz val="9"/>
            <color indexed="81"/>
            <rFont val="Tahoma"/>
            <family val="2"/>
            <charset val="186"/>
          </rPr>
          <t>įrašyti</t>
        </r>
      </text>
    </comment>
    <comment ref="B8" authorId="0" shapeId="0" xr:uid="{04836240-E07D-49E1-B09D-47650364AD1D}">
      <text>
        <r>
          <rPr>
            <b/>
            <sz val="9"/>
            <color indexed="81"/>
            <rFont val="Tahoma"/>
            <family val="2"/>
            <charset val="186"/>
          </rPr>
          <t>įrašyti</t>
        </r>
        <r>
          <rPr>
            <sz val="9"/>
            <color indexed="81"/>
            <rFont val="Tahoma"/>
            <family val="2"/>
            <charset val="186"/>
          </rPr>
          <t xml:space="preserve">
</t>
        </r>
      </text>
    </comment>
    <comment ref="B9" authorId="0" shapeId="0" xr:uid="{3CB44CFA-4013-42C3-BF34-33ACF6C123CF}">
      <text>
        <r>
          <rPr>
            <b/>
            <sz val="9"/>
            <color indexed="81"/>
            <rFont val="Tahoma"/>
            <family val="2"/>
            <charset val="186"/>
          </rPr>
          <t>pasirinkti</t>
        </r>
        <r>
          <rPr>
            <sz val="9"/>
            <color indexed="81"/>
            <rFont val="Tahoma"/>
            <family val="2"/>
            <charset val="186"/>
          </rPr>
          <t xml:space="preserve">
</t>
        </r>
      </text>
    </comment>
  </commentList>
</comments>
</file>

<file path=xl/sharedStrings.xml><?xml version="1.0" encoding="utf-8"?>
<sst xmlns="http://schemas.openxmlformats.org/spreadsheetml/2006/main" count="4914" uniqueCount="1360">
  <si>
    <t>INFORMACIJA APIE PAREIŠKĖJĄ</t>
  </si>
  <si>
    <t>TURINYS</t>
  </si>
  <si>
    <t>(dokumento sudarytojo pavadinimas)</t>
  </si>
  <si>
    <t>(data)</t>
  </si>
  <si>
    <t>(sudarymo vieta)</t>
  </si>
  <si>
    <t>I.</t>
  </si>
  <si>
    <t>Pavadinimas</t>
  </si>
  <si>
    <t xml:space="preserve">(fizinio asmens vardas pavardė arba juridinio asmens pavadinimas) </t>
  </si>
  <si>
    <t>Atpažinties kodas</t>
  </si>
  <si>
    <t>(asmens kodas fizinio asmens arba juridinio asmens registracijos numeris)</t>
  </si>
  <si>
    <t>II.</t>
  </si>
  <si>
    <t>INFORMACIJA APIE ŪKIO SUBJEKTĄ IR JO VEIKLĄ</t>
  </si>
  <si>
    <t xml:space="preserve">Ūkio subjekto dabartinė veikla ir veiklos plėtros tikslai </t>
  </si>
  <si>
    <t xml:space="preserve">(pateikiama informacija apie ūkio subjektą, duomenys apie nuosavybę (įvardinami savininkai), veiklos kryptys, gaminami produktai ir teikiamos paslaugos, pagrindinės rinkos ir tiekėjai, apibrėžiami veiklos plėtros (įkūrimo, plėtros, modernizavimo) tikslai) </t>
  </si>
  <si>
    <t xml:space="preserve">III. </t>
  </si>
  <si>
    <t xml:space="preserve">INFORMACIJA APIE NUMATOMĄ GAMINTI PRODUKCIJĄ (PRODUKTUS) IR RINKAS </t>
  </si>
  <si>
    <t xml:space="preserve">(pateikiama informacija apie produktų (gaminių), paslaugų rūšį, apimtį, kokybę, specifikaciją, inovatyvumą, realizavimo rinkas, konkurentus) </t>
  </si>
  <si>
    <t>IV.</t>
  </si>
  <si>
    <t>(pateikiama informacija apie ūkio subjekto organizacinę valdymo struktūrą (nurodomas darbuotojų, dalyvaujančių projekte, skaičius, jų atliekamos funkcijos)</t>
  </si>
  <si>
    <t>INFORMACIJA APIE ŪKIO SUBJEKTO ORGANIZACINĘ VALDYMO STRUKTŪRĄ IR DARBUOTOJUS</t>
  </si>
  <si>
    <t xml:space="preserve">INFORMACIJA APIE PAGRINDINĖS (TIPINĖS) VEIKLOS GAMYBĄ, PARDAVIMUS, PAJAMAS </t>
  </si>
  <si>
    <t>V.</t>
  </si>
  <si>
    <t>Nr</t>
  </si>
  <si>
    <t>Eil.</t>
  </si>
  <si>
    <t>metai</t>
  </si>
  <si>
    <t>Veiklos pavadinimas</t>
  </si>
  <si>
    <t xml:space="preserve">Paaiškinimai, prielaidų pagrindimas ir (arba) nuorodos </t>
  </si>
  <si>
    <t>Prognoziniai metai</t>
  </si>
  <si>
    <t>Akvakultūros gamyba</t>
  </si>
  <si>
    <t>X</t>
  </si>
  <si>
    <t>(žuvų rūšis, rūšių grupė)</t>
  </si>
  <si>
    <t>(atsižvelgiant į turimus ir (arba numatomus sukurti gamybos pajėgumus ir numatomus įveisti plotus arba tūrius, nurodyti ha ar m3)</t>
  </si>
  <si>
    <t xml:space="preserve">Produktyvumas 
</t>
  </si>
  <si>
    <t>(faktiniais metais 1.1.3 / 1.1.1 )</t>
  </si>
  <si>
    <t>(pvz., perdirbimui ar pirminiam apdorojimui. Kiekis produkcijos  iki perdirbimo ar pirminio apdorojimo)</t>
  </si>
  <si>
    <t>(pagaminta produkcija, kuri negali būti parduota, perduota tolesniam gamybos procesui ir nėra atsargos)</t>
  </si>
  <si>
    <t>Atsargos (trumpalaikės) metų pabaigoje, t</t>
  </si>
  <si>
    <t>(1.1.7 prieš tai ėjusių metų +1.1.3–1.1.4–1.1.5–1.1.6)</t>
  </si>
  <si>
    <t>Vidutinė realizacijos kaina, Eur už t</t>
  </si>
  <si>
    <t>(prielaidos planuojamuoju laikotarpiu negali žymiai skirtis nuo Lietuvos statistinių (skelbiamų Lietuvos statistikos departamento ir VšĮ Žemės ūkio duomenų centro svetainėse) arba praėjusio ir (ar) ataskaitinio laikotarpio duomenų arba turi būti  nepateikti pagrįsti paaiškinimai ar skaičiavimai)</t>
  </si>
  <si>
    <t>Vidutinė gamybos savikaina, Eur už t</t>
  </si>
  <si>
    <t>(pagal VI lentelę)</t>
  </si>
  <si>
    <t>(1.1.5 x 1.1.8)</t>
  </si>
  <si>
    <t>(1.1.7 x 1.1.9)</t>
  </si>
  <si>
    <t>(1.1.6 x 1.1.9)</t>
  </si>
  <si>
    <t>...</t>
  </si>
  <si>
    <t>Akvakultūros produktų perdirbimas</t>
  </si>
  <si>
    <t>(Produkcija 1 (produkto rūšis, rūšių grupė))</t>
  </si>
  <si>
    <t>(2.1.4 prieš tai ėjusių metų +2.1.1–2.1.2–2.1.3)</t>
  </si>
  <si>
    <t>(2.1.4  x 2.1.6)</t>
  </si>
  <si>
    <t>(2.1.3 x 2.1.6)</t>
  </si>
  <si>
    <t>Augalininkystė</t>
  </si>
  <si>
    <t>(1 Produkcija (produkto rūšis, rūšių grupė)</t>
  </si>
  <si>
    <t>Derlingumas, t už ha</t>
  </si>
  <si>
    <t>(3.1.6  x 3.1.9)</t>
  </si>
  <si>
    <t>(3.1.7  x 3.1.9)</t>
  </si>
  <si>
    <t>Kita gamyba</t>
  </si>
  <si>
    <t xml:space="preserve">Pagaminta </t>
  </si>
  <si>
    <t>Mato</t>
  </si>
  <si>
    <t>vnt.</t>
  </si>
  <si>
    <t>m3</t>
  </si>
  <si>
    <t>Įveistų tvenkinių plotas (ha) arba baseinų, kanalų, UAS tūris</t>
  </si>
  <si>
    <t>t</t>
  </si>
  <si>
    <t>Pagaminta</t>
  </si>
  <si>
    <t>Parduota</t>
  </si>
  <si>
    <t>Perduota kitos produkcijos gamybai</t>
  </si>
  <si>
    <t>Kritimai ir kt. netekimai</t>
  </si>
  <si>
    <t>Atsargos (trumpalaikės) metų pabaigoje</t>
  </si>
  <si>
    <t>Eur</t>
  </si>
  <si>
    <t>Produkcijos dalies, perduotos kitos produkcijos gamybai, pajamos</t>
  </si>
  <si>
    <t>Atsargų (trumpalaikių) vertė metų pabaigoje</t>
  </si>
  <si>
    <t>Netekimų savikaina</t>
  </si>
  <si>
    <t>Netekimai ir kt.</t>
  </si>
  <si>
    <t>ha</t>
  </si>
  <si>
    <t>Plotas</t>
  </si>
  <si>
    <t>(nurodomas mato vienetas)</t>
  </si>
  <si>
    <t xml:space="preserve">Parduota </t>
  </si>
  <si>
    <t>(įrašomas kiekis, kuris buvo / bus panaudotas kitos produkcijos gamyboje;
nurodomas mato vienetas)</t>
  </si>
  <si>
    <t>Vidutinė realizacijos kaina, Eur už mato vienetą</t>
  </si>
  <si>
    <t xml:space="preserve">Vidutinė gamybos savikaina, Eur už mato vienetą </t>
  </si>
  <si>
    <t>(4.1.4 x 4.1.7)</t>
  </si>
  <si>
    <t>Paslaugos</t>
  </si>
  <si>
    <t>5.1.1</t>
  </si>
  <si>
    <t>5.1.2</t>
  </si>
  <si>
    <t>5.1.3</t>
  </si>
  <si>
    <t>Paslaugos įkainis</t>
  </si>
  <si>
    <t>Pajamos</t>
  </si>
  <si>
    <t>PAJAMOS IŠ VISO</t>
  </si>
  <si>
    <t>(sumuojasi visos pagrindinės (tipinės) veiklos pardavimų pajamos ir produkcijos dalies, perduotos kitos produkcijos gamybai, pajamos)</t>
  </si>
  <si>
    <t>Su pajamomis susijusios dotacijos</t>
  </si>
  <si>
    <t>(teikiamos sąnaudoms ir negautoms pajamoms kompensuoti, taip pat visos kitos dotacijos, nepriskirtinos su turtu susijusioms dotacijoms)</t>
  </si>
  <si>
    <t>(įrašomas kiekis kuris buvo / bus panaudotas kitos produkcijos gamyboje, pavyzdžiui žuvų šėrimui)</t>
  </si>
  <si>
    <t>VI.</t>
  </si>
  <si>
    <t>INFORMACIJA APIE PAGRINDINĖS (TIPINĖS) VEIKLOS GAMYBOS IR PASLAUGŲ TEIKIMO SĄNAUDAS</t>
  </si>
  <si>
    <t>Pagaminta per laikotarpį</t>
  </si>
  <si>
    <t>(iš V lentelės)</t>
  </si>
  <si>
    <t>Kintamosios (tiesioginės) sąnaudos per laikotarpį (iš viso)</t>
  </si>
  <si>
    <t>(1.1.2.1+&lt;...&gt;+1.1.2.n.
Kintamosios išlaidos priklauso tik nuo pagaminto produkcijos ar suteiktų paslaugų kiekio)</t>
  </si>
  <si>
    <t>Įsigyti pašarai</t>
  </si>
  <si>
    <t>Pasigaminta produkcija ar paslaugos, panaudotos gamyboje</t>
  </si>
  <si>
    <t>Darbo užmokestis ir su juo susijusios išlaidos</t>
  </si>
  <si>
    <t>(lygi kitos produkcijos dalies, perduotos šios produkcijos gamybai, pajamoms iš V lentelės (pavyzdžiui, užsiauginti pašarai)</t>
  </si>
  <si>
    <t>Kitos kintamosios sąnaudos</t>
  </si>
  <si>
    <t>Pastovių sąnaudų dalis, tenkanti šios produkcijos gamybai</t>
  </si>
  <si>
    <t>(7.1.1. x 6)</t>
  </si>
  <si>
    <t>((1.1.2+1.1.3) / 1.1.1)</t>
  </si>
  <si>
    <t>(2.1.2.1+&lt;...&gt;+2.1.2.n.
Kintamosios išlaidos priklauso tik nuo pagaminto produkcijos ar suteiktų paslaugų kiekio)</t>
  </si>
  <si>
    <t>Įsigyta žaliava</t>
  </si>
  <si>
    <t>(lygi kitos produkcijos dalies, perduotos šios produkcijos gamybai, pajamoms iš V lentelės (pavyzdžiui, pačių užauginta žuvis)</t>
  </si>
  <si>
    <t>(7.2.1. x 6)</t>
  </si>
  <si>
    <t>((2.1.2+2.1.3) / 2.1.1)</t>
  </si>
  <si>
    <t xml:space="preserve">(3.1.2.1+&lt;...&gt;+3.1.2.n.;
Kintamosios išlaidos priklauso tik nuo pagaminto produkcijos ar suteiktų paslaugų kiekio)
</t>
  </si>
  <si>
    <t>Įsigytos sėklos ir sodinamoji medžiaga</t>
  </si>
  <si>
    <t>(lygi kitos produkcijos dalies, perduotos šios produkcijos gamybai, pajamoms iš V lentelės (pavyzdžiui pačių užaugintos sėklos ar sodinamoji medžiaga)</t>
  </si>
  <si>
    <t>(7.3.1. x 6)</t>
  </si>
  <si>
    <t>((3.1.2+3.1.3) / 3.1.1)</t>
  </si>
  <si>
    <t>(4.1.2.1+&lt;...&gt;+4.1.2.n;
Kintamosios išlaidos priklauso tik nuo pagaminto produkcijos ar suteiktų paslaugų kiekio)</t>
  </si>
  <si>
    <t>(lygi kitos produkcijos dalies, perduotos šios produkcijos gamybai, pajamoms iš V lentelės)</t>
  </si>
  <si>
    <t>(7.4.1. x 6)</t>
  </si>
  <si>
    <t>(Paslauga 1 (paslaugos  rūšis, rūšių grupė))</t>
  </si>
  <si>
    <t>Suteikta per laikotarpį</t>
  </si>
  <si>
    <t>(5.1.2.1+&lt;...&gt;+5.1.2.n.)</t>
  </si>
  <si>
    <t>5.1.2.1</t>
  </si>
  <si>
    <t>5.1.2.2</t>
  </si>
  <si>
    <t>Pasigaminta produkcija ar paslaugos, panaudotos teikiant paslaugas</t>
  </si>
  <si>
    <t>Pastovių išlaidų dalis, tenkanti šių paslaugų teikimui</t>
  </si>
  <si>
    <t>(7.5.1. x 6)</t>
  </si>
  <si>
    <t>5.1.4</t>
  </si>
  <si>
    <t>Vidutinė paslaugų savikaina</t>
  </si>
  <si>
    <t>((5.1.2+5.1.3) / 5.1.1)</t>
  </si>
  <si>
    <t xml:space="preserve">Gamtotvarkos priemonių įgyvendinimas </t>
  </si>
  <si>
    <t>(privalo pildyti tvenkinių akvakultūros ūkiai, įgyvendinantys / ketinantys įgyvendinti projektą pagal priemonę „Gamtotvarkos priemonių įgyvendinimas“)</t>
  </si>
  <si>
    <t>Kuras</t>
  </si>
  <si>
    <t>Atsarginės dalys, remontas</t>
  </si>
  <si>
    <t>Pastovių sąnaudų dalis, tenkanti šios paslaugos teikimui</t>
  </si>
  <si>
    <t>Pastovios (netiesioginės) sąnaudos per laikotarpį (iš viso)</t>
  </si>
  <si>
    <t>(6.1+&lt;...&gt;6.n;
išlaidos, kurių dydis praktiškai nepriklauso nuo pagaminto produkcijos ar suteiktų paslaugų kiekio)</t>
  </si>
  <si>
    <t>6.2</t>
  </si>
  <si>
    <t>6.4</t>
  </si>
  <si>
    <t>Darbo užmokestis</t>
  </si>
  <si>
    <t>Eksploatacinės, remonto išlaidos</t>
  </si>
  <si>
    <t>Elektra</t>
  </si>
  <si>
    <t>Kitos pastovios (netiesioginės) sąnaudos</t>
  </si>
  <si>
    <t>Pastovių sąnaudų dalis, tenkanti konkrečios produkcijos (rūšies, rūšių grupės) gamybai ar paslaugos (rūšies, rūšių grupės) teikimui</t>
  </si>
  <si>
    <t>proc.</t>
  </si>
  <si>
    <t>(7.1.1+&lt;...&gt;+7.5.n;
Kiekvienos  produkcijos (rūšies, rūšių grupės) gamybai ir paslaugos (rūšies, rūšių grupės) teikimui tenkančių pastovių sąnaudų dalių suma turi būti lygi 100 proc. )</t>
  </si>
  <si>
    <t>7.1.1</t>
  </si>
  <si>
    <t>7.2.1</t>
  </si>
  <si>
    <t>7.3.1</t>
  </si>
  <si>
    <t xml:space="preserve">Kita gamyba </t>
  </si>
  <si>
    <t>(Paslauga 1 (produkto rūšis, rūšių grupė))</t>
  </si>
  <si>
    <t>Gamtotvarkos priemonių įgyvendinimas</t>
  </si>
  <si>
    <t>I</t>
  </si>
  <si>
    <t>II</t>
  </si>
  <si>
    <t>III</t>
  </si>
  <si>
    <t>IV</t>
  </si>
  <si>
    <t>V</t>
  </si>
  <si>
    <t>VI</t>
  </si>
  <si>
    <t>VII.</t>
  </si>
  <si>
    <t>INFORMACIJA APIE ŪKIO SUBJEKTO VEIKLOS SĄNAUDAS (EUR)</t>
  </si>
  <si>
    <t>Paaiškinimai</t>
  </si>
  <si>
    <t>Sąnaudos</t>
  </si>
  <si>
    <t xml:space="preserve">Pardavimo savikaina </t>
  </si>
  <si>
    <t>(1.1.1+&lt;..&gt;+1.5.n + 1.6 + 1.7–1.8)</t>
  </si>
  <si>
    <t xml:space="preserve"> Akvakultūros gamyba</t>
  </si>
  <si>
    <t xml:space="preserve">Paslaugos </t>
  </si>
  <si>
    <t>Ilgalaikio turto nusidėvėjimas ir amortizacija</t>
  </si>
  <si>
    <t>Dotacijų, susijusios su turtu, nusidėvėjimas</t>
  </si>
  <si>
    <t>Pardavimo  sąnaudos</t>
  </si>
  <si>
    <t>(2.1.+&lt;….&gt;+2.n)</t>
  </si>
  <si>
    <t>Bendrosios ir administracinės sąnaudos</t>
  </si>
  <si>
    <t>(3.1+&lt;….&gt;+3.n)</t>
  </si>
  <si>
    <t>Patirtos sąnaudos iš viso</t>
  </si>
  <si>
    <t>(1+2+3)</t>
  </si>
  <si>
    <t>VIII.</t>
  </si>
  <si>
    <t xml:space="preserve">INFORMACIJA APIE INVESTICIJAS, FINANSAVIMO ŠALTINIUS, INVESTICIJŲ NUSIDĖVĖJIMĄ (AMORTIZACIJĄ) IR DOTACIJŲ, SUSIJUSIŲ SU TURTU, PANAUDOJIMAS </t>
  </si>
  <si>
    <t>VII</t>
  </si>
  <si>
    <t>VIII</t>
  </si>
  <si>
    <t>Numatomos investicijos, jų vertė, finansavimo šaltinis ir investavimo terminai )</t>
  </si>
  <si>
    <t>(nurodomos visos projekte numatytos įgyvendinti investicijos)</t>
  </si>
  <si>
    <t>Nr.</t>
  </si>
  <si>
    <t>Numatoma investicija</t>
  </si>
  <si>
    <t>Suma be PVM,</t>
  </si>
  <si>
    <t>Finansavimo šaltinis ir suma, Eur</t>
  </si>
  <si>
    <t>Nuosavos</t>
  </si>
  <si>
    <t>Paskola</t>
  </si>
  <si>
    <t>Parama</t>
  </si>
  <si>
    <t>Kita</t>
  </si>
  <si>
    <t>Iš viso</t>
  </si>
  <si>
    <t>Investicijų įgyvendinimo ir paramos išmokėjimo planas</t>
  </si>
  <si>
    <t>I etapas</t>
  </si>
  <si>
    <t>Eil.
Nr.</t>
  </si>
  <si>
    <t>…</t>
  </si>
  <si>
    <t>Paramos išmokėjimas už 
I etapą</t>
  </si>
  <si>
    <t>Iš viso investicijų</t>
  </si>
  <si>
    <t>II etapas</t>
  </si>
  <si>
    <t>III etapas</t>
  </si>
  <si>
    <t>IV etapas</t>
  </si>
  <si>
    <t>Paramos išmokėjimas už III etapą</t>
  </si>
  <si>
    <t>V etapas</t>
  </si>
  <si>
    <t>Dotacijų, susijusių su turtu, panaudojimas</t>
  </si>
  <si>
    <t>Vnt./proc.</t>
  </si>
  <si>
    <t>Investavimo termino pradžia (metai, mėn.)
(MMMM-mm)</t>
  </si>
  <si>
    <t>Investavimo termino pabaiga / 
paramos išmokėjimas 
(metai, mėn.) (MMMM-mm)</t>
  </si>
  <si>
    <t xml:space="preserve">Mato </t>
  </si>
  <si>
    <t>Su projekto įgyvendinimu nesusijusios dotacijos, susijusios su turtu</t>
  </si>
  <si>
    <t>Dotacijų, susijusių su turtu, likutis metų pradžiai</t>
  </si>
  <si>
    <t>Gautos dotacijos, susijusios su turtu, ne pagal projektą</t>
  </si>
  <si>
    <t>Turto vertė metų  pradžioje</t>
  </si>
  <si>
    <t>Įsigijimų, įvedimo į eksploataciją vertė per metus</t>
  </si>
  <si>
    <t>Investicijos naudingo vartojimo trukmė mėnesiais</t>
  </si>
  <si>
    <t>Pardavimai, nurašymai per metus</t>
  </si>
  <si>
    <t>(įskaitant likvidacinę vertę)</t>
  </si>
  <si>
    <t>Priskaičiuota</t>
  </si>
  <si>
    <t>Nurašyto turto nusidėvėjimas</t>
  </si>
  <si>
    <t>Turto likutinė vertė metų pabaigoje</t>
  </si>
  <si>
    <t>Dotacijos, susijusios su turtu, dalis įsigijimų, įvedimo į eksploataciją vertėje (paramos intensyvumas)</t>
  </si>
  <si>
    <t>Dotacijos, susijusios su turtu, panaudojimas</t>
  </si>
  <si>
    <t>Dotacija, susijusi su turtu, metų pabaigoje</t>
  </si>
  <si>
    <t>Visos dotacijos, susijusios su turtu, metų pabaigoje</t>
  </si>
  <si>
    <t>Visų dotacijų, susijusių su turtu, panaudojimas</t>
  </si>
  <si>
    <t>ILGALAIKIS MATERIALUSIS IR NEMATERIALUSIS TURTAS (EUR)</t>
  </si>
  <si>
    <t>(įrašoma tiek turto grupių, kiek pareiškėjas faktiškai apskaito)</t>
  </si>
  <si>
    <t>Žemė</t>
  </si>
  <si>
    <t>Įsigyta per metus</t>
  </si>
  <si>
    <t>Parduota per metus</t>
  </si>
  <si>
    <t>Turto vertė metų pabaigoje</t>
  </si>
  <si>
    <t>Pastatai ir statiniai</t>
  </si>
  <si>
    <t>Sukauptas turto nusidėvėjimas metų pradžioje</t>
  </si>
  <si>
    <t>Sukauptas turto nusidėvėjimas metų pabaigoje</t>
  </si>
  <si>
    <t>Investicijų suma
su PVM, 
Eur</t>
  </si>
  <si>
    <t>Tinkama finansuoti išlaidų suma,
Eur</t>
  </si>
  <si>
    <t>Paramos suma,
Eur</t>
  </si>
  <si>
    <t>Paramos išmokėjimas už II etapą</t>
  </si>
  <si>
    <t>Paramos išmokėjimas už IV etapą</t>
  </si>
  <si>
    <t>Paramos išmokėjimas už V etapą</t>
  </si>
  <si>
    <t>X.</t>
  </si>
  <si>
    <t>INFORMACIJA APIE PASKOLAS IR (ARBA) FINANSINĘ NUOMĄ (LIZINGĄ) (EUR)</t>
  </si>
  <si>
    <t>Straipsnis</t>
  </si>
  <si>
    <t>Turimos paskolos ir (arba) finansinė nuoma (lizingas)</t>
  </si>
  <si>
    <t>Paskolos ir (arba) finansinės nuomos (lizingo) davėjas
 (bankas ar kt.)</t>
  </si>
  <si>
    <t xml:space="preserve">Paskolos ir (arba) finansinės nuomos (lizingo) </t>
  </si>
  <si>
    <t>paskirtis</t>
  </si>
  <si>
    <t>gavimo data</t>
  </si>
  <si>
    <t>Suma</t>
  </si>
  <si>
    <t>Grąžinta iki paraiškos pateikimo datos (per visus mėnesius iki paraiškos pateikimo)</t>
  </si>
  <si>
    <t>pradinė</t>
  </si>
  <si>
    <t>Paskolos ir (arba) finansinės nuomos (lizingo) likutis</t>
  </si>
  <si>
    <t>Grąžinimo
 terminas</t>
  </si>
  <si>
    <t>Palūkanų norma,
proc.</t>
  </si>
  <si>
    <t>5.2.1</t>
  </si>
  <si>
    <t>5.3.1</t>
  </si>
  <si>
    <t>5.4.1</t>
  </si>
  <si>
    <t>5.5.1</t>
  </si>
  <si>
    <t>7.1.2</t>
  </si>
  <si>
    <t>7.1.3</t>
  </si>
  <si>
    <t>7.1.4</t>
  </si>
  <si>
    <t>7.1.5</t>
  </si>
  <si>
    <t>VIII.1</t>
  </si>
  <si>
    <t>VIII.2</t>
  </si>
  <si>
    <t>VIII.3</t>
  </si>
  <si>
    <t>X.1</t>
  </si>
  <si>
    <t>II.1</t>
  </si>
  <si>
    <t>II.2</t>
  </si>
  <si>
    <t>X.2</t>
  </si>
  <si>
    <t xml:space="preserve">Paskolų aptarnavimas (Eur) </t>
  </si>
  <si>
    <t>(nurodomas paskolų aptarnavimo grafikas. Jei paskolos yra skirtingų palūkanų, mokamos palūkanos apskaičiuojamos pagal kiekvieną paskolą)</t>
  </si>
  <si>
    <t>Ataskaitiniai metai</t>
  </si>
  <si>
    <t>Rodikliai</t>
  </si>
  <si>
    <t>Paskolų likutis laikotarpio pradžioje:</t>
  </si>
  <si>
    <t xml:space="preserve">Ilgalaikė paskola </t>
  </si>
  <si>
    <t xml:space="preserve">Trumpalaikė paskola </t>
  </si>
  <si>
    <t>Investicinės paskolos paėmimas</t>
  </si>
  <si>
    <t>Trumpalaikės paskolos paėmimas</t>
  </si>
  <si>
    <t>Investicinės paskolos grąžinimas</t>
  </si>
  <si>
    <t>Trumpalaikės paskolos grąžinimas</t>
  </si>
  <si>
    <t xml:space="preserve">Paskolų palūkanų mokėjimas </t>
  </si>
  <si>
    <t>X.3</t>
  </si>
  <si>
    <t xml:space="preserve">Finansinės nuomos (lizingo) aptarnavimas (Eur) </t>
  </si>
  <si>
    <t>(nurodomas finansinės nuomos (lizingo) aptarnavimo grafikas. Jei finansinė nuoma (lizingas) yra skirtingų palūkanų, mokamos palūkanos apskaičiuojamos pagal kiekvieną 
finansinės nuomos (lizingo) sutartį)</t>
  </si>
  <si>
    <t>Nesumokėtos finansinės nuomos (lizingo) dalis laikotarpio pradžioje</t>
  </si>
  <si>
    <t>Suteikta finansinės nuomos (lizingo) suma</t>
  </si>
  <si>
    <t>Sumokėta finansinės nuomos (lizingo) dalis</t>
  </si>
  <si>
    <t>Paskolų likutis laikotarpio pabaigoje</t>
  </si>
  <si>
    <t>Finansinės nuomos (lizingo) palūkanų mokėjimas</t>
  </si>
  <si>
    <t>Nesumokėtos finansinės nuomos (lizingo) dalis laikotarpio pabaigoje</t>
  </si>
  <si>
    <t>IX</t>
  </si>
  <si>
    <t>Turto pradinė vertė metų pabaigoje</t>
  </si>
  <si>
    <t>Mašinos ir įrengimai</t>
  </si>
  <si>
    <t>Transporto priemonės</t>
  </si>
  <si>
    <t>Kiti įrenginiai, prietaisai ir įrankiai</t>
  </si>
  <si>
    <t>9.1</t>
  </si>
  <si>
    <t>IX.</t>
  </si>
  <si>
    <t>9.3</t>
  </si>
  <si>
    <t>9.4</t>
  </si>
  <si>
    <t>Nematerialusis turtas</t>
  </si>
  <si>
    <t>IŠ VISO TURTO</t>
  </si>
  <si>
    <t>Balanso prognozės</t>
  </si>
  <si>
    <t>ILGALAIKIS TURTAS</t>
  </si>
  <si>
    <t>NEMATERIALUSIS TURTAS</t>
  </si>
  <si>
    <t>MATERIALUSIS TURTAS</t>
  </si>
  <si>
    <t>TURTAS</t>
  </si>
  <si>
    <t>A.</t>
  </si>
  <si>
    <t>Mašinos ir įranga</t>
  </si>
  <si>
    <t>Sumokėti avansai</t>
  </si>
  <si>
    <t>Vykdomi materialiojo turto statybos darbai</t>
  </si>
  <si>
    <t>FINANSINIS TURTAS</t>
  </si>
  <si>
    <t>KITAS ILGALAIKIS TURTAS</t>
  </si>
  <si>
    <t>Biologinis turtas</t>
  </si>
  <si>
    <t>Kitas turtas</t>
  </si>
  <si>
    <t>B</t>
  </si>
  <si>
    <t>TRUMPALAIKIS TURTAS</t>
  </si>
  <si>
    <t>ATSARGOS</t>
  </si>
  <si>
    <t>Žaliavos, medžiagos ir komplektavimo detalės</t>
  </si>
  <si>
    <t>Nebaigta gamyba, pagaminta produkcija pagrindinės (tipinės) veiklos (pagal V lentelę)</t>
  </si>
  <si>
    <t xml:space="preserve">Nebaigta gamyba, pagaminta produkcija kitos veiklos </t>
  </si>
  <si>
    <t xml:space="preserve">Pirktos prekės, skirtas parduoti </t>
  </si>
  <si>
    <t>PER VIENUS METUS GAUTINOS SUMOS</t>
  </si>
  <si>
    <t>Pirkėjų skolos</t>
  </si>
  <si>
    <t>Kitos gautinos sumos</t>
  </si>
  <si>
    <t>KITAS TRUMPALAIKIS TURTAS</t>
  </si>
  <si>
    <t xml:space="preserve">PINIGAI </t>
  </si>
  <si>
    <t>C</t>
  </si>
  <si>
    <t>ATEINANČIŲ LAIKOTARPIŲ SĄNAUDOS IR SUKAUPTOS PAJAMOS</t>
  </si>
  <si>
    <t>TURTO IŠ VISO</t>
  </si>
  <si>
    <t>D</t>
  </si>
  <si>
    <t>F</t>
  </si>
  <si>
    <t>E</t>
  </si>
  <si>
    <t>NUOSAVAS KAPITALAS</t>
  </si>
  <si>
    <t>DOTACIJOS, SUBSIDIJOS</t>
  </si>
  <si>
    <t>MOKĖTINOS SUMOS IR KITI ĮSIPAREIGOJIMAI</t>
  </si>
  <si>
    <t>Lizingo (finansinės nuomos) įsipareigojimai</t>
  </si>
  <si>
    <t>Skolos kredito įstaigoms</t>
  </si>
  <si>
    <t>Skolos tiekėjams</t>
  </si>
  <si>
    <t>Kitos mokėtinos sumos ir ilgalaikiai įsipareigojimai</t>
  </si>
  <si>
    <t>PER VIENUS METUS MOKĖTINOS SUMOS IR KITI TRUMPALAIKIAI ĮSIPAREIGOJIMAI</t>
  </si>
  <si>
    <t>Gauti avansai</t>
  </si>
  <si>
    <t>Su darbo santykiais susiję įsipareigojimai</t>
  </si>
  <si>
    <t>Kitos mokėtinos sumos ir trumpalaikiai įsipareigojimai</t>
  </si>
  <si>
    <t>G</t>
  </si>
  <si>
    <t>SUKAUPTOS SĄNAUDOS IR ATEINANČIŲ LAIKOTARPIŲ PAJAMOS</t>
  </si>
  <si>
    <t>NUOSAVO KAPITALO IR ĮSIPAREIGOJIMŲ IŠ VISO</t>
  </si>
  <si>
    <t>PO VIENERIŲ METŲ MOKĖTINOS SUMOS IR KITI ILGALAIKIAI ĮSIPAREIGOJIMAI</t>
  </si>
  <si>
    <t>XI.I</t>
  </si>
  <si>
    <r>
      <t xml:space="preserve">FINANSINĖS ATASKAITOS         
</t>
    </r>
    <r>
      <rPr>
        <b/>
        <i/>
        <sz val="11"/>
        <color rgb="FFFF0000"/>
        <rFont val="Calibri"/>
        <family val="2"/>
        <charset val="186"/>
        <scheme val="minor"/>
      </rPr>
      <t>(Pildo fiziniai asmenys (ūkininkai))</t>
    </r>
  </si>
  <si>
    <t>Pelno (nuostolių) prognozės</t>
  </si>
  <si>
    <t>12.1</t>
  </si>
  <si>
    <t xml:space="preserve">PARDAVIMO PAJAMOS </t>
  </si>
  <si>
    <t>12.2</t>
  </si>
  <si>
    <t>12.3</t>
  </si>
  <si>
    <t>Dotacijos, susijusios su pajamomis</t>
  </si>
  <si>
    <t>Pardavimo savikaina</t>
  </si>
  <si>
    <t>Biologinio turto ir žemės ūkio produkcijos įkainojimo tikrąja verte rezultatas</t>
  </si>
  <si>
    <t>BENDRASIS PELNAS (NUOSTOLIAI)</t>
  </si>
  <si>
    <t>Pardavimo sąnaudos</t>
  </si>
  <si>
    <t>PAGRINDINĖS (TIPINĖS) VEIKLOS PELNAS (NUOSTOLIAI)</t>
  </si>
  <si>
    <t>KITOS VEIKLOS PELNAS (NUOSTOLIAI)</t>
  </si>
  <si>
    <t>FINANSINĖS IR INVESTICINĖS VEIKLOS PELNAS (NUOSTOLIAI)</t>
  </si>
  <si>
    <t>PELNAS (NUOSTOLIAI) PRIEŠ APMOKESTINIMĄ</t>
  </si>
  <si>
    <t>GYVENTOJŲ PAJAMŲ MOKESTIS</t>
  </si>
  <si>
    <t>GRYNASIS PELNAS (NUOSTOLIAI)</t>
  </si>
  <si>
    <t>Kiekis</t>
  </si>
  <si>
    <t>(įrašomas mato vnt., pvz. val.)</t>
  </si>
  <si>
    <t>5.5.2</t>
  </si>
  <si>
    <t>5.5.2.1</t>
  </si>
  <si>
    <t>5.5.2.2</t>
  </si>
  <si>
    <t>5.5.2.3</t>
  </si>
  <si>
    <t>5.5.3</t>
  </si>
  <si>
    <t>5.5.4</t>
  </si>
  <si>
    <t>(pardavimo pajamos;  4.1.2 x 4.1.6)</t>
  </si>
  <si>
    <t>(pardavimo pajamos;  3.1.4 x 3.1.8)</t>
  </si>
  <si>
    <t>(pardavimo pajamos;  2.1.2 x 2.1.5)</t>
  </si>
  <si>
    <t>(pardavimo pajamos;  1.1.4 x 1.1.8)</t>
  </si>
  <si>
    <t>5.1.2.3</t>
  </si>
  <si>
    <t>5.1.2.4</t>
  </si>
  <si>
    <t>5.1.2.5</t>
  </si>
  <si>
    <t>5.2.2</t>
  </si>
  <si>
    <t>5.2.2.1</t>
  </si>
  <si>
    <t>5.2.2.2</t>
  </si>
  <si>
    <t>5.2.2.3</t>
  </si>
  <si>
    <t>5.2.2.4</t>
  </si>
  <si>
    <t>5.2.2.5</t>
  </si>
  <si>
    <t>5.2.3</t>
  </si>
  <si>
    <t>5.2.4</t>
  </si>
  <si>
    <t>5.3.2</t>
  </si>
  <si>
    <t>5.3.2.1</t>
  </si>
  <si>
    <t>5.3.2.2</t>
  </si>
  <si>
    <t>5.3.2.3</t>
  </si>
  <si>
    <t>5.3.2.4</t>
  </si>
  <si>
    <t>5.3.2.5</t>
  </si>
  <si>
    <t>5.3.3</t>
  </si>
  <si>
    <t>5.3.4</t>
  </si>
  <si>
    <t>(2 Produkcija (produkto rūšis, rūšių grupė)</t>
  </si>
  <si>
    <t>(3 Produkcija (produkto rūšis, rūšių grupė)</t>
  </si>
  <si>
    <t>(4 Produkcija (produkto rūšis, rūšių grupė)</t>
  </si>
  <si>
    <t>(5 Produkcija (produkto rūšis, rūšių grupė)</t>
  </si>
  <si>
    <t>5.4.2</t>
  </si>
  <si>
    <t>5.4.2.1</t>
  </si>
  <si>
    <t>5.4.2.2</t>
  </si>
  <si>
    <t>5.4.2.3</t>
  </si>
  <si>
    <t>5.4.2.4</t>
  </si>
  <si>
    <t>5.4.2.5</t>
  </si>
  <si>
    <t>5.4.3</t>
  </si>
  <si>
    <t>(įrašyti kitas kintamas sąnaudas)</t>
  </si>
  <si>
    <t>((4.1.2+4.1.3) / 4.1.1)</t>
  </si>
  <si>
    <t>(Produkcija 2 (produkto rūšis, rūšių grupė))</t>
  </si>
  <si>
    <t>(Produkcija 3 (produkto rūšis, rūšių grupė))</t>
  </si>
  <si>
    <t>(Produkcija 4 (produkto rūšis, rūšių grupė))</t>
  </si>
  <si>
    <t>(Produkcija 5 (produkto rūšis, rūšių grupė))</t>
  </si>
  <si>
    <t>(Paslauga 2 (paslaugos  rūšis, rūšių grupė))</t>
  </si>
  <si>
    <t>(Paslauga 5 (paslaugos  rūšis, rūšių grupė))</t>
  </si>
  <si>
    <t>(Paslauga 3 (paslaugos  rūšis, rūšių grupė))</t>
  </si>
  <si>
    <t>(Paslauga 4 (paslaugos  rūšis, rūšių grupė))</t>
  </si>
  <si>
    <t>(įrašyti  sąnaudas)</t>
  </si>
  <si>
    <t>(Paslauga 2 (produkto rūšis, rūšių grupė))</t>
  </si>
  <si>
    <t>(Paslauga 3 (produkto rūšis, rūšių grupė))</t>
  </si>
  <si>
    <t>(Paslauga 4 (produkto rūšis, rūšių grupė))</t>
  </si>
  <si>
    <t>(Paslauga 5 (produkto rūšis, rūšių grupė))</t>
  </si>
  <si>
    <t>Pinigų srautų prognozės</t>
  </si>
  <si>
    <t>Straipsniai</t>
  </si>
  <si>
    <t>Pagrindinės veiklos pinigų srautai</t>
  </si>
  <si>
    <t xml:space="preserve">Grynasis pelnas (+) arba nuostoliai (–) </t>
  </si>
  <si>
    <t>Nusidėvėjimo ir amortizacijos sąnaudos (+)</t>
  </si>
  <si>
    <t>Ilgalaikio materialiojo turto perleidimo ir likvidavimo rezultatų eliminavimas: nuostolis (+), pelnas (–)</t>
  </si>
  <si>
    <t>Finansinės ir investicinės veiklos rezultatų eliminavimas: nuostolis (+), pelnas (–)</t>
  </si>
  <si>
    <t>Po vienerių metų gautinų sumų padidėjimas (–), sumažėjimas (+)</t>
  </si>
  <si>
    <t>Atsargų, išskyrus biologinį turtą ir sumokėtus avansus, padidėjimas (–), sumažėjimas (+)</t>
  </si>
  <si>
    <t>Biologinio turto padidėjimas (–), sumažėjimas (+)</t>
  </si>
  <si>
    <t>Sumokėtų avansų padidėjimas (–), sumažėjimas (+)</t>
  </si>
  <si>
    <t>Pirkėjų skolų padidėjimas (–), sumažėjimas (+)</t>
  </si>
  <si>
    <t>Kitų gautinų sumų padidėjimas (–), sumažėjimas (+)</t>
  </si>
  <si>
    <t>Trumpalaikių investicijų padidėjimas (–), sumažėjimas (+)</t>
  </si>
  <si>
    <t>Ateinančių laikotarpių sąnaudų ir sukauptų pajamų padidėjimas (–), sumažėjimas (+)</t>
  </si>
  <si>
    <t>Skolų tiekėjams ir gautų avansų padidėjimas (+), sumažėjimas (–)</t>
  </si>
  <si>
    <t>Su darbo santykiais susijusių įsipareigojimų padidėjimas (+), sumažėjimas (–)</t>
  </si>
  <si>
    <t>Kitų mokėtinų sumų ir įsipareigojimų padidėjimas (+), sumažėjimas (–)</t>
  </si>
  <si>
    <t xml:space="preserve">Sukauptų sąnaudų ir ateinančių laikotarpių pajamų padidėjimas (+), sumažėjimas (–) </t>
  </si>
  <si>
    <t>Investicinės veiklos pinigų srautai</t>
  </si>
  <si>
    <t>Ilgalaikio turto (išskyrus investicijas) įsigijimas (–)</t>
  </si>
  <si>
    <t>Ilgalaikio turto (išskyrus investicijas) perleidimas (+)</t>
  </si>
  <si>
    <t xml:space="preserve">Ilgalaikių investicijų įsigijimas (pirkimas) (–) </t>
  </si>
  <si>
    <t>Ilgalaikių investicijų perleidimas (pardavimas) (+)</t>
  </si>
  <si>
    <t xml:space="preserve">Paskolų suteikimas (–) </t>
  </si>
  <si>
    <t>Paskolų susigrąžinimas (+)</t>
  </si>
  <si>
    <t>Gauti dividendai, palūkanos (+)</t>
  </si>
  <si>
    <t>Kitas investicinės veiklos pinigų srautų padidėjimas (+)</t>
  </si>
  <si>
    <t>Kitas investicinės veiklos pinigų srautų sumažėjimas (–)</t>
  </si>
  <si>
    <t>Finansinės veiklos pinigų srautai</t>
  </si>
  <si>
    <t>Ūkininko ir jo partnerių ar gyventojo įnašai (+)</t>
  </si>
  <si>
    <t xml:space="preserve">Pinigų išmokėjimas ūkininkui ir jo partneriams ar gyventojui (–) </t>
  </si>
  <si>
    <t>Gautos dotacijos, susijusios su turtu (+)</t>
  </si>
  <si>
    <t>Paskolų gavimas (+)</t>
  </si>
  <si>
    <t xml:space="preserve">Paskolų grąžinimas (–) </t>
  </si>
  <si>
    <t xml:space="preserve">Sumokėtos palūkanos (–) </t>
  </si>
  <si>
    <t>Lizingo (finansinės nuomos) mokėjimai (–)</t>
  </si>
  <si>
    <t>Kitas finansinės veiklos pinigų srautų padidėjimas (+)</t>
  </si>
  <si>
    <t>Valiutų kursų pokyčio įtaka grynųjų pinigų likučiui</t>
  </si>
  <si>
    <t xml:space="preserve">Grynasis pinigų srautų padidėjimas (sumažėjimas) </t>
  </si>
  <si>
    <t>Pinigai laikotarpio pradžioje</t>
  </si>
  <si>
    <t>Pinigai laikotarpio pabaigoje</t>
  </si>
  <si>
    <t xml:space="preserve">VERSLO PLANAS </t>
  </si>
  <si>
    <t>(nurodomas projekto įgyvendinimo tikslas, nurodoma, kaip projektas atitinka Aprašo 3.1. papunktyje nustatytą (-as) remtiną (-as) veiklą (-as) ir prisideda prie konkretaus tikslo „Skatinti darnią akvakultūros veiklą, visų pirma didinti akvakultūros produktų gamybos konkurencingumą, kartu užtikrinant, kad veikla būtų aplinkos požiūriu tvari ilguoju laikotarpiu, įgyvendinimo“. Aprašomos ir pagrindžiamos projekte numatomos diegti inovacijos.)</t>
  </si>
  <si>
    <t xml:space="preserve">Projekto tikslas ir inovatyvumas </t>
  </si>
  <si>
    <t>(prognozuojamas laikotarpis turi apimti PĮP pateikimo metus, projekto įgyvendinimo metus, keturis metus, einančius po projekto veiklų vykdymo pabaigos metų (pvz., jei PĮP teikimas 2024 m., numatoma projekto veiklų vykdymo pabaiga 2025 m., tai prognozuojamas laikotarpis turi apimti 2024–2029 m.).</t>
  </si>
  <si>
    <t>(nurodyti kurios kitos produkcijos  gamybai naudojama ši produkcijos dalis, atitinkama vertė turės būti įtraukta VI lentelėje prie „Pasigaminta produkcija ar paslaugos, panaudotos gamyboje, Eur“)</t>
  </si>
  <si>
    <t>(1.1.5 x 1.1.8;
(nurodyti kurios kitos produkcijos  gamybai naudojama ši produkcijos dalis, atitinkama vertė turės būti įtraukta VI lentelėje prie „Pasigaminta produkcija ar paslaugos, panaudotos gamyboje, Eur“)</t>
  </si>
  <si>
    <t>(prielaidos planuojamuoju laikotarpiu negali žymiai skirtis nuo Lietuvos statistinių (skelbiamų Lietuvos statistikos departamento ir VšĮ Žemės ūkio duomenų centro svetainėse) arba praėjusio ir (ar) ataskaitinio laikotarpio duomenų arba turi būti  pateikti pagrįsti paaiškinimai ar skaičiavimai)</t>
  </si>
  <si>
    <t>(faktiniais metais 3.1.3 / 3.1.1 )</t>
  </si>
  <si>
    <t>(prognozuojamais metais 3.1.1. x 3.1.2)</t>
  </si>
  <si>
    <t>(Prognozuojamais metais 1.1.1. x 1.1.2.
Prieaugis per metus. Kai investuojama į naujus gamybos pajėgumus, turi būti pagrįsta galimybių studijoje (Aprašo 3 priedas), kitais atvejais rekomenduojama vadovautis istoriniais duomenimis, jei nukrypstama nuo jų, paaiškinti prielaidas, kodėl)</t>
  </si>
  <si>
    <t>(3.1.5 x 3.1.8;
nurodyti kurios kitos produkcijos  gamybai naudojama ši produkcijos dalis, atitinkama vertė turės būti įtraukta VI lentelėje prie „Pasigaminta produkcija ar paslaugos, panaudotos gamyboje, Eur“)</t>
  </si>
  <si>
    <t>(3.1.7 prieš tai ėjusių metų +3.1.3–3.1.4–3.1.5-3.1.6)</t>
  </si>
  <si>
    <t>(4.1.5 prieš tai ėjusių metų +4.1.1–4.1.2–4.1.3–4.1.4 ;nurodomas mato vienetas)</t>
  </si>
  <si>
    <t>(4.1.3 x 4.1.7;
nurodyti kurios kitos produkcijos  gamybai naudojama ši produkcijos dalis, atitinkama vertė turės būti įtraukta VI lentelėje prie „Pasigaminta produkcija ar paslaugos, panaudotos gamyboje, Eur“)</t>
  </si>
  <si>
    <t>(4.1.5 x 4.1.7)</t>
  </si>
  <si>
    <t>(iš V lentelės 1.1.3 )</t>
  </si>
  <si>
    <t>(iš V lentelės )</t>
  </si>
  <si>
    <t>(7.1.2. x 6)</t>
  </si>
  <si>
    <t>(7.1.3. x 6)</t>
  </si>
  <si>
    <t>(7.1.4. x 6)</t>
  </si>
  <si>
    <t>(7.1.5. x 6)</t>
  </si>
  <si>
    <t xml:space="preserve">
Kintamosios išlaidos priklauso tik nuo pagaminto produkcijos ar suteiktų paslaugų kiekio)</t>
  </si>
  <si>
    <t>(Kintamosios išlaidos priklauso tik nuo pagaminto produkcijos ar suteiktų paslaugų kiekio)</t>
  </si>
  <si>
    <t>(iš V lentelės 2.1.1)</t>
  </si>
  <si>
    <t xml:space="preserve">(Kintamosios išlaidos priklauso tik nuo pagaminto produkcijos ar suteiktų paslaugų kiekio)
</t>
  </si>
  <si>
    <t>(iš V lentelės 3.1.3)</t>
  </si>
  <si>
    <t xml:space="preserve">(3Kintamosios išlaidos priklauso tik nuo pagaminto produkcijos ar suteiktų paslaugų kiekio)
</t>
  </si>
  <si>
    <t xml:space="preserve">(
Kintamosios išlaidos priklauso tik nuo pagaminto produkcijos ar suteiktų paslaugų kiekio)
</t>
  </si>
  <si>
    <t>(7.3.2. x 6)</t>
  </si>
  <si>
    <t>(7.3.3. x 6)</t>
  </si>
  <si>
    <t>(7.3.4. x 6)</t>
  </si>
  <si>
    <t>(7.3.5. x 6)</t>
  </si>
  <si>
    <t>(iš V lentelės 4.1.1; nurodyti mato vnt.)</t>
  </si>
  <si>
    <t>(iš V lentelės; nurodyti mato vnt.)</t>
  </si>
  <si>
    <t>(7.4.2. x 6)</t>
  </si>
  <si>
    <t>(7.4.3. x 6)</t>
  </si>
  <si>
    <t>(7.4.4. x 6)</t>
  </si>
  <si>
    <t>(7.4.5. x 6)</t>
  </si>
  <si>
    <t>(iš V lentelės 5.1.1)</t>
  </si>
  <si>
    <t>(lygi kitos produkcijos dalies, perduotos šioms paslaugoms teikti, pajamoms iš V lentelės)</t>
  </si>
  <si>
    <t>(7.5.2. x 6)</t>
  </si>
  <si>
    <t>(7.5.3. x 6)</t>
  </si>
  <si>
    <t>(7.5.6. x 6)</t>
  </si>
  <si>
    <t>(7.5.4. x 6)</t>
  </si>
  <si>
    <t>(faktiniais metais )</t>
  </si>
  <si>
    <t>(Prognozuojamais metais .
(Prieaugis per metus. Kai investuojama į naujus gamybos pajėgumus, turi būti pagrįsta galimybių studijoje (Aprašo 3 priedas), kitais atvejais rekomenduojama vadovautis istoriniais duomenimis, jei nukrypstama nuo jų, paaiškinti prielaidas, kodėl)</t>
  </si>
  <si>
    <t>(pardavimo pajamos)</t>
  </si>
  <si>
    <t>(Prognozuojamais metais.
Prieaugis per metus. Kai investuojama į naujus gamybos pajėgumus, turi būti pagrįsta galimybių studijoje (Aprašo 3 priedas), kitais atvejais rekomenduojama vadovautis istoriniais duomenimis, jei nukrypstama nuo jų, paaiškinti prielaidas, kodėl)</t>
  </si>
  <si>
    <t>(faktiniais metais  )</t>
  </si>
  <si>
    <t>((prielaidos planuojamuoju laikotarpiu negali žymiai skirtis nuo Lietuvos statistinių (skelbiamų Lietuvos statistikos departamento ir VšĮ Žemės ūkio duomenų centro svetainėse) arba praėjusio ir (ar) ataskaitinio laikotarpio duomenų arba turi būti  pateikti pagrįsti paaiškinimai ar skaičiavimai)</t>
  </si>
  <si>
    <t>(pardavimo pajamos;)</t>
  </si>
  <si>
    <t>(Prognozuojamais metais .
Prieaugis per metus. Kai investuojama į naujus gamybos pajėgumus, turi būti pagrįsta galimybių studijoje (Aprašo 3 priedas), kitais atvejais rekomenduojama vadovautis istoriniais duomenimis, jei nukrypstama nuo jų, paaiškinti prielaidas, kodėl)</t>
  </si>
  <si>
    <t>(iš V lentelės 1.1.13+&lt;...&gt;+4.n.11 )</t>
  </si>
  <si>
    <t>Netekimų savikaina iš viso</t>
  </si>
  <si>
    <t>7.2.2</t>
  </si>
  <si>
    <t>7.2.3</t>
  </si>
  <si>
    <t>7.2.4</t>
  </si>
  <si>
    <t>7.2.5</t>
  </si>
  <si>
    <t>7.3.2</t>
  </si>
  <si>
    <t>7.3.3</t>
  </si>
  <si>
    <t>7.3.4</t>
  </si>
  <si>
    <t>7.3.5</t>
  </si>
  <si>
    <t>XI.2</t>
  </si>
  <si>
    <r>
      <t xml:space="preserve">FINANSINĖS ATASKAITOS         
</t>
    </r>
    <r>
      <rPr>
        <b/>
        <i/>
        <sz val="11"/>
        <color rgb="FFFF0000"/>
        <rFont val="Calibri"/>
        <family val="2"/>
        <charset val="186"/>
        <scheme val="minor"/>
      </rPr>
      <t>(Pildo juridiniai asmenys)</t>
    </r>
  </si>
  <si>
    <t>Plėtros darbai</t>
  </si>
  <si>
    <t>Prestižas</t>
  </si>
  <si>
    <t>Patentai, licencijos</t>
  </si>
  <si>
    <t>Programinė įranga</t>
  </si>
  <si>
    <t>Kitas nematerialusis turtas</t>
  </si>
  <si>
    <t>Investicinis turtas</t>
  </si>
  <si>
    <t>Pastatai</t>
  </si>
  <si>
    <t>Sumokėti avansai ir vykdomi materialiojo turto statybos (gamybos) darbai</t>
  </si>
  <si>
    <t>Įmonių grupės įmonių akcijos</t>
  </si>
  <si>
    <t>Paskolos įmonių grupės įmonėms</t>
  </si>
  <si>
    <t>Iš įmonių grupės įmonių gautinos sumos</t>
  </si>
  <si>
    <t>Asocijuotųjų įmonių akcijos</t>
  </si>
  <si>
    <t>Paskolos asocijuotosioms įmonėms</t>
  </si>
  <si>
    <t>Iš asocijuotųjų įmonių gautinos sumos</t>
  </si>
  <si>
    <t>Ilgalaikės investicijos</t>
  </si>
  <si>
    <t>Po vienų metų gautinos sumos</t>
  </si>
  <si>
    <t>Kitas finansinis turtas</t>
  </si>
  <si>
    <t>Atidėtojo pelno mokesčio turtas</t>
  </si>
  <si>
    <t>Įmonių grupės įmonių skolos</t>
  </si>
  <si>
    <t>Asocijuotųjų įmonių skolos</t>
  </si>
  <si>
    <t xml:space="preserve">TRUMPALAIKĖS INVESTICIJOS </t>
  </si>
  <si>
    <t>Kitos investicijos</t>
  </si>
  <si>
    <t>PINIGAI IR PINIGŲ EKVIVALENTAI</t>
  </si>
  <si>
    <t xml:space="preserve">TURTO IŠ VISO (A+B+C) </t>
  </si>
  <si>
    <t>NUOSAVAS KAPITALAS IR ĮSIPAREIGOJIMAI</t>
  </si>
  <si>
    <t>KAPITALAS</t>
  </si>
  <si>
    <t>Įstatinis (pasirašytasis) arba pagrindinis kapitalas</t>
  </si>
  <si>
    <t>Pasirašytasis neapmokėtas kapitalas (-)</t>
  </si>
  <si>
    <t>Savos akcijos, pajai (-)</t>
  </si>
  <si>
    <t>Akcijų priedai</t>
  </si>
  <si>
    <t>PERKAINOJIMO REZERVAS</t>
  </si>
  <si>
    <t>REZERVAI</t>
  </si>
  <si>
    <t>Privalomasis rezervas arba atsargos (rezervinis) kapitalas</t>
  </si>
  <si>
    <t>Savoms akcijoms įsigyti</t>
  </si>
  <si>
    <t>Kiti rezervai</t>
  </si>
  <si>
    <t>NEPASKIRSTYTASIS PELNAS (NUOSTOLIAI)</t>
  </si>
  <si>
    <t>ATIDĖJINIAI</t>
  </si>
  <si>
    <t>Pensijų ir panašių įsipareigojimų atidėjiniai</t>
  </si>
  <si>
    <t>Mokesčių atidėjiniai</t>
  </si>
  <si>
    <t>Kiti atidėjiniai</t>
  </si>
  <si>
    <t>Skoliniai įsipareigojimai</t>
  </si>
  <si>
    <t>Pagal vekselius ir čekius mokėtinos sumos</t>
  </si>
  <si>
    <t>Įmonių grupės įmonėms mokėtinos sumos</t>
  </si>
  <si>
    <t>Asocijuotosioms įmonėms mokėtinos sumos</t>
  </si>
  <si>
    <t>Pelno mokesčio įsipareigojimai</t>
  </si>
  <si>
    <t>H</t>
  </si>
  <si>
    <t>XI.II</t>
  </si>
  <si>
    <t>2.1</t>
  </si>
  <si>
    <t xml:space="preserve">Akvakultūra
</t>
  </si>
  <si>
    <t>(perkeliama atitinkamų metų V lentelės 1 eilutės suma)</t>
  </si>
  <si>
    <t>(perkeliama atitinkamų metų V lentelės 3 eilutės suma)</t>
  </si>
  <si>
    <t>(perkeliama atitinkamų metų V lentelės 4 eilutės suma)</t>
  </si>
  <si>
    <t>(perkeliama atitinkamų metų V lentelės 5 eilutės suma)</t>
  </si>
  <si>
    <t xml:space="preserve">Žuvininkystės produktų perdirbimas
</t>
  </si>
  <si>
    <t xml:space="preserve"> (perkeliama atitinkamų metų V lentelės 2 eilutės suma)</t>
  </si>
  <si>
    <t xml:space="preserve">Augalininkystė 
</t>
  </si>
  <si>
    <t>(perkeliama atitinkamų metų V lentelės 7 eilutės suma)</t>
  </si>
  <si>
    <t>(perkeliama atitinkamų metų VII lentelės 1 eilutės suma)</t>
  </si>
  <si>
    <t>(perkeliama atitinkamų metų VII lentelės 2 eilutės suma)</t>
  </si>
  <si>
    <t>(perkeliama atitinkamų metų VII lentelės 3 eilutės suma)</t>
  </si>
  <si>
    <t>Kitos veiklos rezultatai</t>
  </si>
  <si>
    <t>Investicijų į patronuojančiosios, patronuojamųjų ir asocijuotųjų įmonių akcijas pajamos</t>
  </si>
  <si>
    <t>(Palūkanų ir kitos panašios sąnaudos
perkeliamos iš atitinkamų metų X.2 lentelės 7 eilutės + X.3 lentelės 5 eilutės, įvertinant ir įtraukiant kitų panašių sąnaudų patyrimą)</t>
  </si>
  <si>
    <t>Kitų ilgalaikių investicijų ir paskolų pajamos</t>
  </si>
  <si>
    <t>Kitos palūkanų ir panašios pajamos</t>
  </si>
  <si>
    <t>Finansinio turto ir trumpalaikių investicijų vertės sumažėjimas</t>
  </si>
  <si>
    <t>Palūkanų ir kitos panašios sąnaudos</t>
  </si>
  <si>
    <t>Pelno mokestis</t>
  </si>
  <si>
    <r>
      <t xml:space="preserve">FINANSINĖS ATASKAITOS         
</t>
    </r>
    <r>
      <rPr>
        <b/>
        <i/>
        <sz val="11"/>
        <color rgb="FFFF0000"/>
        <rFont val="Calibri"/>
        <family val="2"/>
        <charset val="186"/>
        <scheme val="minor"/>
      </rPr>
      <t>(Pildo juridiniai asmenys )</t>
    </r>
  </si>
  <si>
    <t>Kitų nepiniginių sandorių rezultatų panaikinimas</t>
  </si>
  <si>
    <t>Iš įmonių grupės įmonių ir asocijuotųjų įmonių gautinų sumų sumažėjimas (padidėjimas)</t>
  </si>
  <si>
    <t>Grynasis pelnas (nuostoliai)</t>
  </si>
  <si>
    <t>Nusidėvėjimo ir amortizacijos sąnaudos</t>
  </si>
  <si>
    <t>Ilgalaikio materialiojo ir nematerialiojo turto perleidimo rezultatų panaikinimas</t>
  </si>
  <si>
    <t>Finansinės ir investicinės veiklos rezultatų panaikinimas</t>
  </si>
  <si>
    <t>Atidėtojo pelno mokesčio turto sumažėjimas (padidėjimas)</t>
  </si>
  <si>
    <t>Kitų po vienų metų gautinų sumų sumažėjimas (padidėjimas)</t>
  </si>
  <si>
    <t>Atsargų, išskyrus sumokėtus avansus, sumažėjimas (padidėjimas)</t>
  </si>
  <si>
    <t xml:space="preserve">Sumokėtų avansų sumažėjimas (padidėjimas) </t>
  </si>
  <si>
    <t>Pirkėjų skolų sumažėjimas (padidėjimas)</t>
  </si>
  <si>
    <t>Įmonių grupės įmonių ir asocijuotųjų įmonių skolų sumažėjimas (padidėjimas)</t>
  </si>
  <si>
    <t>Kitų gautinų sumų sumažėjimas (padidėjimas)</t>
  </si>
  <si>
    <t>Trumpalaikių investicijų sumažėjimas (padidėjimas)</t>
  </si>
  <si>
    <t>Ateinančių laikotarpių sąnaudų ir sukauptų pajamų sumažėjimas (padidėjimas)</t>
  </si>
  <si>
    <t>Atidėjinių padidėjimas (sumažėjimas)</t>
  </si>
  <si>
    <t>Ilgalaikių skolų tiekėjams ir gautų avansų padidėjimas (sumažėjimas)</t>
  </si>
  <si>
    <t>Pagal vekselius ir čekius po vienų metų mokėtinų sumų padidėjimas (sumažėjimas)</t>
  </si>
  <si>
    <t>Ilgalaikių skolų įmonių grupės įmonėms ir asocijuotosioms įmonėms padidėjimas (sumažėjimas)</t>
  </si>
  <si>
    <t>Trumpalaikių skolų tiekėjams ir gautų avansų padidėjimas (sumažėjimas)</t>
  </si>
  <si>
    <t>Pagal vekselius ir čekius per vienus metus mokėtinų sumų padidėjimas (sumažėjimas)</t>
  </si>
  <si>
    <t>Trumpalaikių skolų įmonių grupės įmonėms ir asocijuotosioms įmonėms padidėjimas (sumažėjimas)</t>
  </si>
  <si>
    <t>Pelno mokesčio įsipareigojimų padidėjimas (sumažėjimas)</t>
  </si>
  <si>
    <t>Su darbo santykiais susijusių įsipareigojimų padidėjimas (sumažėjimas)</t>
  </si>
  <si>
    <t>Kitų mokėtinų sumų ir įsipareigojimų padidėjimas (sumažėjimas)</t>
  </si>
  <si>
    <t>Sukauptų sąnaudų ir ateinančių laikotarpių pajamų padidėjimas (sumažėjimas)</t>
  </si>
  <si>
    <t>Grynieji pagrindinės veiklos pinigų srautai</t>
  </si>
  <si>
    <t xml:space="preserve">Ilgalaikio turto, išskyrus investicijas, įsigijimas </t>
  </si>
  <si>
    <t xml:space="preserve">Ilgalaikio turto, išskyrus investicijas, perleidimas </t>
  </si>
  <si>
    <t xml:space="preserve">Ilgalaikių investicijų įsigijimas </t>
  </si>
  <si>
    <t xml:space="preserve">Ilgalaikių investicijų perleidimas </t>
  </si>
  <si>
    <t>Paskolų suteikimas</t>
  </si>
  <si>
    <t xml:space="preserve">Paskolų susigrąžinimas </t>
  </si>
  <si>
    <t xml:space="preserve">Gauti dividendai, palūkanos </t>
  </si>
  <si>
    <t>Kitas investicinės veiklos pinigų srautų padidėjimas</t>
  </si>
  <si>
    <t xml:space="preserve">Kitas investicinės veiklos pinigų srautų sumažėjimas </t>
  </si>
  <si>
    <t>Grynieji investicinės veiklos pinigų srautai</t>
  </si>
  <si>
    <t>Pinigų srautai, susiję su įmonės savininkais</t>
  </si>
  <si>
    <t>Akcijų išleidimas</t>
  </si>
  <si>
    <t>Savininkų įnašai nuostoliams padengti</t>
  </si>
  <si>
    <t>Savų akcijų supirkimas</t>
  </si>
  <si>
    <t>Dividendų išmokėjimas</t>
  </si>
  <si>
    <t>Pinigų srautai, susiję su kitais finansavimo šaltiniais</t>
  </si>
  <si>
    <t>Finansinių skolų padidėjimas</t>
  </si>
  <si>
    <t>Paskolų gavimas</t>
  </si>
  <si>
    <t>Obligacijų išleidimas</t>
  </si>
  <si>
    <t>Finansinių skolų sumažėjimas</t>
  </si>
  <si>
    <t>Paskolų grąžinimas</t>
  </si>
  <si>
    <t>Obligacijų supirkimas</t>
  </si>
  <si>
    <t>Sumokėtos palūkanos</t>
  </si>
  <si>
    <t>Lizingo (finansinės nuomos) mokėjimai</t>
  </si>
  <si>
    <t>Kitų įmonės įsipareigojimų padidėjimas</t>
  </si>
  <si>
    <t>Kitų įmonės įsipareigojimų sumažėjimas</t>
  </si>
  <si>
    <t>Kitas finansinės veiklos pinigų srautų padidėjimas</t>
  </si>
  <si>
    <t>Kitas finansinės veiklos pinigų srautų sumažėjimas</t>
  </si>
  <si>
    <t>Grynieji finansinės veiklos pinigų srautai</t>
  </si>
  <si>
    <t>3.1</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</si>
  <si>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</si>
  <si>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</si>
  <si>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</si>
  <si>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</si>
  <si>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XII.</t>
  </si>
  <si>
    <t xml:space="preserve">INFORMACIJA APIE ŪKIO SUBJEKTO EKONOMINIO GYVYBINGUMO RODIKLIUS </t>
  </si>
  <si>
    <t>(Ekonominio gyvybingumo rodiklių reikšmės suapvalinamos iki dviejų skaitmenų po kablelio, taikant matematines apvalinimo taisykles)</t>
  </si>
  <si>
    <t>Reikalavimai</t>
  </si>
  <si>
    <t>Grynasis pelningumas</t>
  </si>
  <si>
    <t>XI.1</t>
  </si>
  <si>
    <t>XI.3</t>
  </si>
  <si>
    <t>Įsiskolinimo koeficientas</t>
  </si>
  <si>
    <t>XII</t>
  </si>
  <si>
    <t xml:space="preserve">Priemonės kodas </t>
  </si>
  <si>
    <t>PĮP teikimo pradžia</t>
  </si>
  <si>
    <t>PĮP teikimo pabaiga</t>
  </si>
  <si>
    <t>Kontrolės laikotarpis, m.</t>
  </si>
  <si>
    <t>pildomi balti laukai</t>
  </si>
  <si>
    <t>(3.n.7 prieš tai ėjusių metų +3.n.3–3.n.4–3.n.5-3.n.6)</t>
  </si>
  <si>
    <t>(pardavimo pajamos;  3.n.4 x 3.n.8)</t>
  </si>
  <si>
    <t>(3.n.5 x 3.n.8;
nurodyti kurios kitos produkcijos  gamybai naudojama ši produkcijos dalis, atitinkama vertė turės būti įtraukta VI lentelėje prie „Pasigaminta produkcija ar paslaugos, panaudotos gamyboje, Eur“)</t>
  </si>
  <si>
    <t>(3.n.7  x 3.n.9)</t>
  </si>
  <si>
    <t>(3.n.6  x 3.n.9)</t>
  </si>
  <si>
    <r>
      <t xml:space="preserve">DOTACIJOS, SUBSIDIJOS
</t>
    </r>
    <r>
      <rPr>
        <i/>
        <sz val="8"/>
        <rFont val="Calibri"/>
        <family val="2"/>
        <scheme val="minor"/>
      </rPr>
      <t>(prognoziniais metais perkeliama atitinkamų metų suma  iš VIII.3 lentelės n+1 eilutės )</t>
    </r>
  </si>
  <si>
    <t>(Fiziniams asmenims (ūkininkams))</t>
  </si>
  <si>
    <t>XII.1</t>
  </si>
  <si>
    <t>XII.2</t>
  </si>
  <si>
    <t>(Juridiniams asmenims)</t>
  </si>
  <si>
    <t>XII.I</t>
  </si>
  <si>
    <t>Fiziniams asmenims (ūkininkams)</t>
  </si>
  <si>
    <t>XII.II</t>
  </si>
  <si>
    <t>Juridiniams asmenims</t>
  </si>
  <si>
    <t>-</t>
  </si>
  <si>
    <t>Suma su PVM</t>
  </si>
  <si>
    <t>1.</t>
  </si>
  <si>
    <t>2.</t>
  </si>
  <si>
    <t>1.1</t>
  </si>
  <si>
    <t>1.1.1</t>
  </si>
  <si>
    <t>1.1.2</t>
  </si>
  <si>
    <t>1.1.3</t>
  </si>
  <si>
    <t>1.1.4</t>
  </si>
  <si>
    <t>1.1.5</t>
  </si>
  <si>
    <t>1.1.6</t>
  </si>
  <si>
    <t>1.1.7</t>
  </si>
  <si>
    <t>1.1.8</t>
  </si>
  <si>
    <t>1.1.9</t>
  </si>
  <si>
    <t>1.1.10</t>
  </si>
  <si>
    <t>1.1.11</t>
  </si>
  <si>
    <t>1.1.12</t>
  </si>
  <si>
    <t>1.1.13</t>
  </si>
  <si>
    <t>1.2</t>
  </si>
  <si>
    <t>1.2.1</t>
  </si>
  <si>
    <t>1.2.2</t>
  </si>
  <si>
    <t>1.2.3</t>
  </si>
  <si>
    <t>1.2.4</t>
  </si>
  <si>
    <t>1.2.5</t>
  </si>
  <si>
    <t>1.2.6</t>
  </si>
  <si>
    <t>1.2.7</t>
  </si>
  <si>
    <t>1.2.8</t>
  </si>
  <si>
    <t>1.2.9</t>
  </si>
  <si>
    <t>1.2.10</t>
  </si>
  <si>
    <t>1.2.11</t>
  </si>
  <si>
    <t>1.2.12</t>
  </si>
  <si>
    <t>1.2.13</t>
  </si>
  <si>
    <t>1.3</t>
  </si>
  <si>
    <t>1.3.1</t>
  </si>
  <si>
    <t>1.3.2</t>
  </si>
  <si>
    <t>1.3.3</t>
  </si>
  <si>
    <t>1.3.4</t>
  </si>
  <si>
    <t>1.3.5</t>
  </si>
  <si>
    <t>1.3.6</t>
  </si>
  <si>
    <t>1.3.7</t>
  </si>
  <si>
    <t>1.3.8</t>
  </si>
  <si>
    <t>1.3.9</t>
  </si>
  <si>
    <t>1.3.10</t>
  </si>
  <si>
    <t>1.3.11</t>
  </si>
  <si>
    <t>1.3.12</t>
  </si>
  <si>
    <t>1.3.13</t>
  </si>
  <si>
    <t>1.4</t>
  </si>
  <si>
    <t>1.4.1</t>
  </si>
  <si>
    <t>1.4.2</t>
  </si>
  <si>
    <t>1.4.3</t>
  </si>
  <si>
    <t>1.4.4</t>
  </si>
  <si>
    <t>1.4.5</t>
  </si>
  <si>
    <t>1.4.6</t>
  </si>
  <si>
    <t>1.4.7</t>
  </si>
  <si>
    <t>1.4.8</t>
  </si>
  <si>
    <t>1.4.9</t>
  </si>
  <si>
    <t>1.4.10</t>
  </si>
  <si>
    <t>1.4.11</t>
  </si>
  <si>
    <t>1.4.12</t>
  </si>
  <si>
    <t>1.4.13</t>
  </si>
  <si>
    <t>1.5</t>
  </si>
  <si>
    <t>1.5.1</t>
  </si>
  <si>
    <t>1.5.2</t>
  </si>
  <si>
    <t>1.5.3</t>
  </si>
  <si>
    <t>1.5.4</t>
  </si>
  <si>
    <t>1.5.5</t>
  </si>
  <si>
    <t>1.5.6</t>
  </si>
  <si>
    <t>1.5.7</t>
  </si>
  <si>
    <t>1.5.8</t>
  </si>
  <si>
    <t>1.5.9</t>
  </si>
  <si>
    <t>1.5.10</t>
  </si>
  <si>
    <t>1.5.11</t>
  </si>
  <si>
    <t>1.5.12</t>
  </si>
  <si>
    <t>1.5.13</t>
  </si>
  <si>
    <t>2.1.1</t>
  </si>
  <si>
    <t>2.1.2</t>
  </si>
  <si>
    <t>2.1.3</t>
  </si>
  <si>
    <t>2.1.4</t>
  </si>
  <si>
    <t>2.1.5</t>
  </si>
  <si>
    <t>2.1.6</t>
  </si>
  <si>
    <t>2.1.7</t>
  </si>
  <si>
    <t>2.1.8</t>
  </si>
  <si>
    <t>2.1.9</t>
  </si>
  <si>
    <t>2.2</t>
  </si>
  <si>
    <t>2.2.1</t>
  </si>
  <si>
    <t>2.2.2</t>
  </si>
  <si>
    <t>2.2.3</t>
  </si>
  <si>
    <t>2.2.4</t>
  </si>
  <si>
    <t>2.2.5</t>
  </si>
  <si>
    <t>2.2.6</t>
  </si>
  <si>
    <t>2.2.7</t>
  </si>
  <si>
    <t>2.2.8</t>
  </si>
  <si>
    <t>2.2.9</t>
  </si>
  <si>
    <t>2.3</t>
  </si>
  <si>
    <t>2.3.1</t>
  </si>
  <si>
    <t>2.3.2</t>
  </si>
  <si>
    <t>2.3.3</t>
  </si>
  <si>
    <t>2.3.4</t>
  </si>
  <si>
    <t>2.3.5</t>
  </si>
  <si>
    <t>2.3.6</t>
  </si>
  <si>
    <t>2.3.7</t>
  </si>
  <si>
    <t>2.3.8</t>
  </si>
  <si>
    <t>2.3.9</t>
  </si>
  <si>
    <t>2.4</t>
  </si>
  <si>
    <t>2.4.1</t>
  </si>
  <si>
    <t>2.4.2</t>
  </si>
  <si>
    <t>2.4.3</t>
  </si>
  <si>
    <t>2.4.4</t>
  </si>
  <si>
    <t>2.4.5</t>
  </si>
  <si>
    <t>2.4.6</t>
  </si>
  <si>
    <t>2.4.7</t>
  </si>
  <si>
    <t>2.4.8</t>
  </si>
  <si>
    <t>2.4.9</t>
  </si>
  <si>
    <t>2.5</t>
  </si>
  <si>
    <t>2.5.1</t>
  </si>
  <si>
    <t>2.5.2</t>
  </si>
  <si>
    <t>2.5.3</t>
  </si>
  <si>
    <t>2.5.4</t>
  </si>
  <si>
    <t>2.5.5</t>
  </si>
  <si>
    <t>2.5.6</t>
  </si>
  <si>
    <t>2.5.7</t>
  </si>
  <si>
    <t>2.5.8</t>
  </si>
  <si>
    <t>2.5.9</t>
  </si>
  <si>
    <t>3.</t>
  </si>
  <si>
    <t>3.1.1</t>
  </si>
  <si>
    <t>3.1.2</t>
  </si>
  <si>
    <t>3.1.3</t>
  </si>
  <si>
    <t>3.1.4</t>
  </si>
  <si>
    <t>3.1.5</t>
  </si>
  <si>
    <t>3.1.6</t>
  </si>
  <si>
    <t>3.1.7</t>
  </si>
  <si>
    <t>3.1.8</t>
  </si>
  <si>
    <t>3.1.9</t>
  </si>
  <si>
    <t>3.1.10</t>
  </si>
  <si>
    <t>3.1.11</t>
  </si>
  <si>
    <t>3.1.12</t>
  </si>
  <si>
    <t>3.1.13</t>
  </si>
  <si>
    <t>3.2</t>
  </si>
  <si>
    <t>3.2.1</t>
  </si>
  <si>
    <t>3.2.2</t>
  </si>
  <si>
    <t>3.2.3</t>
  </si>
  <si>
    <t>3.2.4</t>
  </si>
  <si>
    <t>3.2.5</t>
  </si>
  <si>
    <t>3.2.6</t>
  </si>
  <si>
    <t>3.2.7</t>
  </si>
  <si>
    <t>3.2.8</t>
  </si>
  <si>
    <t>3.2.9</t>
  </si>
  <si>
    <t>3.2.10</t>
  </si>
  <si>
    <t>3.2.11</t>
  </si>
  <si>
    <t>3.2.12</t>
  </si>
  <si>
    <t>3.2.13</t>
  </si>
  <si>
    <t>3.3</t>
  </si>
  <si>
    <t>3.3.1</t>
  </si>
  <si>
    <t>3.3.2</t>
  </si>
  <si>
    <t>3.3.3</t>
  </si>
  <si>
    <t>3.3.4</t>
  </si>
  <si>
    <t>3.3.5</t>
  </si>
  <si>
    <t>3.3.6</t>
  </si>
  <si>
    <t>3.3.7</t>
  </si>
  <si>
    <t>3.3.8</t>
  </si>
  <si>
    <t>3.3.9</t>
  </si>
  <si>
    <t>3.3.10</t>
  </si>
  <si>
    <t>3.3.11</t>
  </si>
  <si>
    <t>3.3.12</t>
  </si>
  <si>
    <t>3.3.13</t>
  </si>
  <si>
    <t>3.4</t>
  </si>
  <si>
    <t>3.4.1</t>
  </si>
  <si>
    <t>3.4.2</t>
  </si>
  <si>
    <t>3.4.3</t>
  </si>
  <si>
    <t>3.4.4</t>
  </si>
  <si>
    <t>3.4.5</t>
  </si>
  <si>
    <t>3.4.6</t>
  </si>
  <si>
    <t>3.4.7</t>
  </si>
  <si>
    <t>3.4.8</t>
  </si>
  <si>
    <t>3.4.9</t>
  </si>
  <si>
    <t>3.4.10</t>
  </si>
  <si>
    <t>3.4.11</t>
  </si>
  <si>
    <t>3.4.12</t>
  </si>
  <si>
    <t>3.4.13</t>
  </si>
  <si>
    <t>3.5</t>
  </si>
  <si>
    <t>3.5.1</t>
  </si>
  <si>
    <t>3.5.2</t>
  </si>
  <si>
    <t>3.5.3</t>
  </si>
  <si>
    <t>3.5.4</t>
  </si>
  <si>
    <t>3.5.5</t>
  </si>
  <si>
    <t>3.5.6</t>
  </si>
  <si>
    <t>3.5.7</t>
  </si>
  <si>
    <t>3.5.8</t>
  </si>
  <si>
    <t>3.5.9</t>
  </si>
  <si>
    <t>3.5.10</t>
  </si>
  <si>
    <t>3.5.11</t>
  </si>
  <si>
    <t>3.5.12</t>
  </si>
  <si>
    <t>3.5.13</t>
  </si>
  <si>
    <t>4.</t>
  </si>
  <si>
    <t>4.1</t>
  </si>
  <si>
    <t>4.1.1</t>
  </si>
  <si>
    <t>4.1.2</t>
  </si>
  <si>
    <t>4.1.3</t>
  </si>
  <si>
    <t>4.1.4</t>
  </si>
  <si>
    <t>4.1.5</t>
  </si>
  <si>
    <t>4.1.6</t>
  </si>
  <si>
    <t>4.1.7</t>
  </si>
  <si>
    <t>4.1.8</t>
  </si>
  <si>
    <t>4.1.9</t>
  </si>
  <si>
    <t>4.1.10</t>
  </si>
  <si>
    <t>4.1.11</t>
  </si>
  <si>
    <t>4.2</t>
  </si>
  <si>
    <t>4.2.1</t>
  </si>
  <si>
    <t>4.2.2</t>
  </si>
  <si>
    <t>4.2.3</t>
  </si>
  <si>
    <t>4.2.4</t>
  </si>
  <si>
    <t>4.2.5</t>
  </si>
  <si>
    <t>4.2.6</t>
  </si>
  <si>
    <t>4.2.7</t>
  </si>
  <si>
    <t>4.2.8</t>
  </si>
  <si>
    <t>4.2.9</t>
  </si>
  <si>
    <t>4.2.10</t>
  </si>
  <si>
    <t>4.2.11</t>
  </si>
  <si>
    <t>4.3</t>
  </si>
  <si>
    <t>4.3.1</t>
  </si>
  <si>
    <t>4.3.2</t>
  </si>
  <si>
    <t>4.3.3</t>
  </si>
  <si>
    <t>4.3.4</t>
  </si>
  <si>
    <t>4.3.5</t>
  </si>
  <si>
    <t>4.3.6</t>
  </si>
  <si>
    <t>4.3.7</t>
  </si>
  <si>
    <t>4.3.8</t>
  </si>
  <si>
    <t>4.3.9</t>
  </si>
  <si>
    <t>4.3.10</t>
  </si>
  <si>
    <t>4.3.11</t>
  </si>
  <si>
    <t>4.4</t>
  </si>
  <si>
    <t>4.4.1</t>
  </si>
  <si>
    <t>4.4.2</t>
  </si>
  <si>
    <t>4.4.3</t>
  </si>
  <si>
    <t>4.4.4</t>
  </si>
  <si>
    <t>4.4.5</t>
  </si>
  <si>
    <t>4.4.6</t>
  </si>
  <si>
    <t>4.4.7</t>
  </si>
  <si>
    <t>4.4.8</t>
  </si>
  <si>
    <t>4.4.9</t>
  </si>
  <si>
    <t>4.4.10</t>
  </si>
  <si>
    <t>4.4.11</t>
  </si>
  <si>
    <t>4.5</t>
  </si>
  <si>
    <t>4.5.1</t>
  </si>
  <si>
    <t>4.5.2</t>
  </si>
  <si>
    <t>4.5.3</t>
  </si>
  <si>
    <t>4.5.4</t>
  </si>
  <si>
    <t>4.5.5</t>
  </si>
  <si>
    <t>4.5.6</t>
  </si>
  <si>
    <t>4.5.7</t>
  </si>
  <si>
    <t>4.5.8</t>
  </si>
  <si>
    <t>4.5.9</t>
  </si>
  <si>
    <t>4.5.10</t>
  </si>
  <si>
    <t>4.5.11</t>
  </si>
  <si>
    <t>5.</t>
  </si>
  <si>
    <t>5.1</t>
  </si>
  <si>
    <t>5.2</t>
  </si>
  <si>
    <t>5.3</t>
  </si>
  <si>
    <t>5.4</t>
  </si>
  <si>
    <t>5.5</t>
  </si>
  <si>
    <t>6.</t>
  </si>
  <si>
    <t>7.</t>
  </si>
  <si>
    <t xml:space="preserve">8. </t>
  </si>
  <si>
    <t>1.1.2.1</t>
  </si>
  <si>
    <t>1.1.2.2</t>
  </si>
  <si>
    <t>1.1.2.3</t>
  </si>
  <si>
    <t>1.1.2.4</t>
  </si>
  <si>
    <t>1.1.2.5</t>
  </si>
  <si>
    <t>1.1.2.6</t>
  </si>
  <si>
    <t>1.2.2.1</t>
  </si>
  <si>
    <t>1.2.2.2</t>
  </si>
  <si>
    <t>1.2.2.3</t>
  </si>
  <si>
    <t>1.2.2.4</t>
  </si>
  <si>
    <t>1.2.2.5</t>
  </si>
  <si>
    <t>1.2.2.6</t>
  </si>
  <si>
    <t>1.3.2.1</t>
  </si>
  <si>
    <t>1.3.2.2</t>
  </si>
  <si>
    <t>1.3.2.3</t>
  </si>
  <si>
    <t>1.3.2.4</t>
  </si>
  <si>
    <t>1.3.2.5</t>
  </si>
  <si>
    <t>1.3.2.6</t>
  </si>
  <si>
    <t>1.4.2.1</t>
  </si>
  <si>
    <t>1.4.2.2</t>
  </si>
  <si>
    <t>1.4.2.3</t>
  </si>
  <si>
    <t>1.4.2.4</t>
  </si>
  <si>
    <t>1.4.2.5</t>
  </si>
  <si>
    <t>1.4.2.6</t>
  </si>
  <si>
    <t>1.5.2.1</t>
  </si>
  <si>
    <t>1.5.2.2</t>
  </si>
  <si>
    <t>1.5.2.3</t>
  </si>
  <si>
    <t>1.5.2.4</t>
  </si>
  <si>
    <t>1.5.2.5</t>
  </si>
  <si>
    <t>1.5.2.6</t>
  </si>
  <si>
    <t>2.1.2.1</t>
  </si>
  <si>
    <t>2.1.2.2</t>
  </si>
  <si>
    <t>2.1.2.3</t>
  </si>
  <si>
    <t>2.1.2.4</t>
  </si>
  <si>
    <t>2.1.2.5</t>
  </si>
  <si>
    <t>2.1.2.6</t>
  </si>
  <si>
    <t>2.2.2.1</t>
  </si>
  <si>
    <t>2.2.2.2</t>
  </si>
  <si>
    <t>2.2.2.3</t>
  </si>
  <si>
    <t>2.2.2.4</t>
  </si>
  <si>
    <t>2.2.2.5</t>
  </si>
  <si>
    <t>2.2.2.6</t>
  </si>
  <si>
    <t>2.3.2.1</t>
  </si>
  <si>
    <t>2.3.2.2</t>
  </si>
  <si>
    <t>2.3.2.3</t>
  </si>
  <si>
    <t>2.3.2.4</t>
  </si>
  <si>
    <t>2.3.2.5</t>
  </si>
  <si>
    <t>2.3.2.6</t>
  </si>
  <si>
    <t>2.4.2.1</t>
  </si>
  <si>
    <t>2.4.2.2</t>
  </si>
  <si>
    <t>2.4.2.3</t>
  </si>
  <si>
    <t>2.4.2.4</t>
  </si>
  <si>
    <t>2.4.2.5</t>
  </si>
  <si>
    <t>2.4.2.6</t>
  </si>
  <si>
    <t>2.5.2.1</t>
  </si>
  <si>
    <t>2.5.2.2</t>
  </si>
  <si>
    <t>2.5.2.3</t>
  </si>
  <si>
    <t>2.5.2.4</t>
  </si>
  <si>
    <t>2.5.2.5</t>
  </si>
  <si>
    <t>2.5.2.6</t>
  </si>
  <si>
    <t>3.1.2.1</t>
  </si>
  <si>
    <t>3.1.2.2</t>
  </si>
  <si>
    <t>3.1.2.3</t>
  </si>
  <si>
    <t>3.1.2.4</t>
  </si>
  <si>
    <t>3.1.2.5</t>
  </si>
  <si>
    <t>3.1.2.6</t>
  </si>
  <si>
    <t>3.2.2.1</t>
  </si>
  <si>
    <t>3.2.2.2</t>
  </si>
  <si>
    <t>3.2.2.3</t>
  </si>
  <si>
    <t>3.2.2.4</t>
  </si>
  <si>
    <t>3.2.2.5</t>
  </si>
  <si>
    <t>3.2.2.6</t>
  </si>
  <si>
    <t>3.3.2.1</t>
  </si>
  <si>
    <t>3.3.2.2</t>
  </si>
  <si>
    <t>3.3.2.3</t>
  </si>
  <si>
    <t>3.3.2.4</t>
  </si>
  <si>
    <t>3.3.2.5</t>
  </si>
  <si>
    <t>3.3.2.6</t>
  </si>
  <si>
    <t>4.1.2.1</t>
  </si>
  <si>
    <t>4.1.2.2</t>
  </si>
  <si>
    <t>4.1.2.3</t>
  </si>
  <si>
    <t>4.1.2.4</t>
  </si>
  <si>
    <t>4.1.2.5</t>
  </si>
  <si>
    <t>4.1.2.6</t>
  </si>
  <si>
    <t>4.2.2.1</t>
  </si>
  <si>
    <t>4.2.2.2</t>
  </si>
  <si>
    <t>4.2.2.3</t>
  </si>
  <si>
    <t>4.2.2.4</t>
  </si>
  <si>
    <t>4.2.2.5</t>
  </si>
  <si>
    <t>4.2.2.6</t>
  </si>
  <si>
    <t>4.3.2.1</t>
  </si>
  <si>
    <t>4.3.2.2</t>
  </si>
  <si>
    <t>4.3.2.3</t>
  </si>
  <si>
    <t>4.3.2.4</t>
  </si>
  <si>
    <t>4.3.2.5</t>
  </si>
  <si>
    <t>4.3.2.6</t>
  </si>
  <si>
    <t>4.4.2.1</t>
  </si>
  <si>
    <t>4.4.2.2</t>
  </si>
  <si>
    <t>4.4.2.3</t>
  </si>
  <si>
    <t>4.4.2.4</t>
  </si>
  <si>
    <t>4.4.2.5</t>
  </si>
  <si>
    <t>4.4.2.6</t>
  </si>
  <si>
    <t>5.5.2.4</t>
  </si>
  <si>
    <t>5.5.2.5</t>
  </si>
  <si>
    <t>5.6</t>
  </si>
  <si>
    <t>5.6.1</t>
  </si>
  <si>
    <t>5.6.2</t>
  </si>
  <si>
    <t>6.1</t>
  </si>
  <si>
    <t>6.3</t>
  </si>
  <si>
    <t>6.5</t>
  </si>
  <si>
    <t>6.6</t>
  </si>
  <si>
    <t>6.7</t>
  </si>
  <si>
    <t>7.1</t>
  </si>
  <si>
    <t>7.2</t>
  </si>
  <si>
    <t>7.3</t>
  </si>
  <si>
    <t>7.4</t>
  </si>
  <si>
    <t>7.4.1</t>
  </si>
  <si>
    <t>7.4.2</t>
  </si>
  <si>
    <t>7.4.3</t>
  </si>
  <si>
    <t>7.4.4</t>
  </si>
  <si>
    <t>7.4.5</t>
  </si>
  <si>
    <t>7.5</t>
  </si>
  <si>
    <t>7.5.1</t>
  </si>
  <si>
    <t>7.5.2</t>
  </si>
  <si>
    <t>7.5.3</t>
  </si>
  <si>
    <t>7.5.4</t>
  </si>
  <si>
    <t>7.5.5</t>
  </si>
  <si>
    <t>7.5.6</t>
  </si>
  <si>
    <t>1.6</t>
  </si>
  <si>
    <t>1.7</t>
  </si>
  <si>
    <t>1.8</t>
  </si>
  <si>
    <t>3.6</t>
  </si>
  <si>
    <t>3.7</t>
  </si>
  <si>
    <t>1.9</t>
  </si>
  <si>
    <t>1.10</t>
  </si>
  <si>
    <t>3.2.</t>
  </si>
  <si>
    <t>(3.1.3+3.2.9+&lt;..&gt;+n.9)</t>
  </si>
  <si>
    <t>(3.1.4+3.2.10+&lt;..&gt;+n.10)</t>
  </si>
  <si>
    <t>(investicijos įsigijimo, įvedimo į eksploataciją metais = „dotacija, susijusi su turtu, skirta investicijai (paramos suma) - 3.2.9; kitais metais= 3.2.10 (n-1 metais)- 3.2.9)</t>
  </si>
  <si>
    <t>2.6</t>
  </si>
  <si>
    <t>2.7</t>
  </si>
  <si>
    <t>2.8</t>
  </si>
  <si>
    <t>2.9</t>
  </si>
  <si>
    <t>3.8</t>
  </si>
  <si>
    <t>3.9</t>
  </si>
  <si>
    <t>4.6</t>
  </si>
  <si>
    <t>4.7</t>
  </si>
  <si>
    <t>4.8</t>
  </si>
  <si>
    <t>4.9</t>
  </si>
  <si>
    <t>5.7</t>
  </si>
  <si>
    <t>5.8</t>
  </si>
  <si>
    <t>5.9</t>
  </si>
  <si>
    <t>6.8</t>
  </si>
  <si>
    <t>6.9</t>
  </si>
  <si>
    <t>7.6</t>
  </si>
  <si>
    <t>7.7</t>
  </si>
  <si>
    <t>7.8</t>
  </si>
  <si>
    <t>7.9</t>
  </si>
  <si>
    <t>9.2</t>
  </si>
  <si>
    <t>10.1</t>
  </si>
  <si>
    <t>10.2</t>
  </si>
  <si>
    <t>10.3</t>
  </si>
  <si>
    <t>10.4</t>
  </si>
  <si>
    <t>10.5</t>
  </si>
  <si>
    <t>10.6</t>
  </si>
  <si>
    <t>1.11</t>
  </si>
  <si>
    <t>1.12</t>
  </si>
  <si>
    <t>1.13</t>
  </si>
  <si>
    <t>1.14</t>
  </si>
  <si>
    <t>1.15</t>
  </si>
  <si>
    <t>1.16</t>
  </si>
  <si>
    <t>2.6.1</t>
  </si>
  <si>
    <t>2.6.2</t>
  </si>
  <si>
    <t>13.1</t>
  </si>
  <si>
    <t>13.2</t>
  </si>
  <si>
    <t>17.1</t>
  </si>
  <si>
    <t>17.2</t>
  </si>
  <si>
    <t>17.3</t>
  </si>
  <si>
    <t>17.4</t>
  </si>
  <si>
    <t>17.5</t>
  </si>
  <si>
    <t>17.6</t>
  </si>
  <si>
    <t>17.7</t>
  </si>
  <si>
    <t>17.8</t>
  </si>
  <si>
    <t>18.1</t>
  </si>
  <si>
    <t>18.2</t>
  </si>
  <si>
    <t>18.3</t>
  </si>
  <si>
    <t>18.4</t>
  </si>
  <si>
    <t>18.5</t>
  </si>
  <si>
    <t>18.6</t>
  </si>
  <si>
    <t>18.7</t>
  </si>
  <si>
    <t>18.8</t>
  </si>
  <si>
    <t>18.9</t>
  </si>
  <si>
    <t>18.10</t>
  </si>
  <si>
    <t>1.17</t>
  </si>
  <si>
    <t>1.18</t>
  </si>
  <si>
    <t>1.19</t>
  </si>
  <si>
    <t>1.20</t>
  </si>
  <si>
    <t>1.21</t>
  </si>
  <si>
    <t>1.22</t>
  </si>
  <si>
    <t>1.23</t>
  </si>
  <si>
    <t>1.24</t>
  </si>
  <si>
    <t>1.25</t>
  </si>
  <si>
    <t>1.26</t>
  </si>
  <si>
    <t>3.2.1.1</t>
  </si>
  <si>
    <t>3.2.1.2</t>
  </si>
  <si>
    <t>pilki laukai užsipildo automatiškai</t>
  </si>
  <si>
    <r>
      <t xml:space="preserve">Gamtotvarkos priemonių įgyvendinimas
</t>
    </r>
    <r>
      <rPr>
        <i/>
        <sz val="8"/>
        <rFont val="Calibri"/>
        <family val="2"/>
        <charset val="186"/>
        <scheme val="minor"/>
      </rPr>
      <t>(5.n.1 + 5.n.2 (iš VI lentelės))</t>
    </r>
  </si>
  <si>
    <t>(3.2.5 x 3.2.8 (5 stulpelis))</t>
  </si>
  <si>
    <t>(numatoma investicija )</t>
  </si>
  <si>
    <t>3.6.1</t>
  </si>
  <si>
    <t>3.6.2</t>
  </si>
  <si>
    <t>3.6.3</t>
  </si>
  <si>
    <t>3.6.4</t>
  </si>
  <si>
    <t>3.6.5</t>
  </si>
  <si>
    <t>3.6.6</t>
  </si>
  <si>
    <t>3.6.7</t>
  </si>
  <si>
    <t>3.6.8</t>
  </si>
  <si>
    <t>3.6.9</t>
  </si>
  <si>
    <t>3.6.10</t>
  </si>
  <si>
    <t>3.7.1</t>
  </si>
  <si>
    <t>3.7.2</t>
  </si>
  <si>
    <t>3.7.3</t>
  </si>
  <si>
    <t>3.7.4</t>
  </si>
  <si>
    <t>3.7.5</t>
  </si>
  <si>
    <t>3.7.6</t>
  </si>
  <si>
    <t>3.7.7</t>
  </si>
  <si>
    <t>3.7.8</t>
  </si>
  <si>
    <t>3.7.9</t>
  </si>
  <si>
    <t>3.7.10</t>
  </si>
  <si>
    <t>3.8.1</t>
  </si>
  <si>
    <t>3.8.2</t>
  </si>
  <si>
    <t>3.8.3</t>
  </si>
  <si>
    <t>3.8.4</t>
  </si>
  <si>
    <t>3.8.5</t>
  </si>
  <si>
    <t>3.8.6</t>
  </si>
  <si>
    <t>3.8.7</t>
  </si>
  <si>
    <t>3.8.8</t>
  </si>
  <si>
    <t>3.8.9</t>
  </si>
  <si>
    <t>3.8.10</t>
  </si>
  <si>
    <t>3.9.1</t>
  </si>
  <si>
    <t>3.9.2</t>
  </si>
  <si>
    <t>3.9.3</t>
  </si>
  <si>
    <t>3.9.4</t>
  </si>
  <si>
    <t>3.9.5</t>
  </si>
  <si>
    <t>3.9.6</t>
  </si>
  <si>
    <t>3.9.7</t>
  </si>
  <si>
    <t>3.9.8</t>
  </si>
  <si>
    <t>3.9.9</t>
  </si>
  <si>
    <t>3.9.10</t>
  </si>
  <si>
    <t>3.10</t>
  </si>
  <si>
    <t>3.10.1</t>
  </si>
  <si>
    <t>3.10.2</t>
  </si>
  <si>
    <t>3.10.3</t>
  </si>
  <si>
    <t>3.10.4</t>
  </si>
  <si>
    <t>3.10.5</t>
  </si>
  <si>
    <t>3.10.6</t>
  </si>
  <si>
    <t>3.10.7</t>
  </si>
  <si>
    <t>3.10.8</t>
  </si>
  <si>
    <t>3.10.9</t>
  </si>
  <si>
    <t>3.10.10</t>
  </si>
  <si>
    <t>3.11</t>
  </si>
  <si>
    <t>3.11.1</t>
  </si>
  <si>
    <t>3.11.2</t>
  </si>
  <si>
    <t>3.11.3</t>
  </si>
  <si>
    <t>3.11.4</t>
  </si>
  <si>
    <t>3.11.5</t>
  </si>
  <si>
    <t>3.11.6</t>
  </si>
  <si>
    <t>3.11.7</t>
  </si>
  <si>
    <t>3.11.8</t>
  </si>
  <si>
    <t>3.11.9</t>
  </si>
  <si>
    <t>3.11.10</t>
  </si>
  <si>
    <t>3.12</t>
  </si>
  <si>
    <t>3.13</t>
  </si>
  <si>
    <t>(metai)</t>
  </si>
  <si>
    <t>01</t>
  </si>
  <si>
    <t>02</t>
  </si>
  <si>
    <t>03</t>
  </si>
  <si>
    <t>04</t>
  </si>
  <si>
    <t>05</t>
  </si>
  <si>
    <t>06</t>
  </si>
  <si>
    <t>07</t>
  </si>
  <si>
    <t>08</t>
  </si>
  <si>
    <t>09</t>
  </si>
  <si>
    <t>10</t>
  </si>
  <si>
    <t>11</t>
  </si>
  <si>
    <t>12</t>
  </si>
  <si>
    <t>(mėnuo)</t>
  </si>
  <si>
    <t>Investicijų suma
be PVM, 
Eur</t>
  </si>
  <si>
    <t>Balanso lygybės patikrinimas</t>
  </si>
  <si>
    <r>
      <t xml:space="preserve">Ataskaitinių metų pelnas (nuostoliai)
</t>
    </r>
    <r>
      <rPr>
        <i/>
        <sz val="8"/>
        <rFont val="Calibri"/>
        <family val="2"/>
        <scheme val="minor"/>
      </rPr>
      <t>(prognoziniais metais perkeliama atitinkamų metų suma iš XI.2 lentelės 15 eilutės)</t>
    </r>
  </si>
  <si>
    <r>
      <t xml:space="preserve">Ankstesnių metų pelnas (nuostoliai)
</t>
    </r>
    <r>
      <rPr>
        <i/>
        <sz val="8"/>
        <rFont val="Calibri"/>
        <family val="2"/>
        <scheme val="minor"/>
      </rPr>
      <t>(prognoziniais metais perkeliama iš n-1 metų 13 eilutės )</t>
    </r>
  </si>
  <si>
    <t>Pelno mokesčio tarifas</t>
  </si>
  <si>
    <t>Pelno mokesčio tarifo pagrindimas</t>
  </si>
  <si>
    <t>(Paaiškinimas reikalingas tik tuomet, kai naudojamas kitoks, nei 15 proc. tarifas)</t>
  </si>
  <si>
    <t>(VIII.3 lentelės 3.13 eilutės duomenimis)</t>
  </si>
  <si>
    <t>GPM</t>
  </si>
  <si>
    <r>
      <t xml:space="preserve">FINANSINĖS ATASKAITOS         
</t>
    </r>
    <r>
      <rPr>
        <b/>
        <i/>
        <sz val="11"/>
        <color rgb="FFFF0000"/>
        <rFont val="Calibri"/>
        <family val="2"/>
        <charset val="186"/>
        <scheme val="minor"/>
      </rPr>
      <t>(Pildo fiziniai asmenys (ūkininkai)</t>
    </r>
  </si>
  <si>
    <t>Kitas finansinės veiklos pinigų srautų sumažėjimas (–)</t>
  </si>
  <si>
    <t>(nurodoma informacija apie pareiškėjo turimas paskolas ir (arba) finansinę nuomą (lizingą) ataskaitinių metų pabaigoje prieš PĮP pateikimą)</t>
  </si>
  <si>
    <t>SVARBU:</t>
  </si>
  <si>
    <t>XII.1 ir XII.2 skyrių lentelėse rodiklių dydžiai, neatininkantys nustatytų reikšmių, paraudonuoja, pasikeičia langelio spalva</t>
  </si>
  <si>
    <t>II-IV, V, VI, VII, VIII skyriuose galima įterpti papildomas eilutes</t>
  </si>
  <si>
    <t xml:space="preserve">(stulpelyje „Paaiškinimai, prielaidų pagrindimas ir (arba) nuorodos“ prie kiekvienos eilutės, kur įrašomi duomenys, būtina pateikti prielaidų pagrindimą. Eilutėse, kur duomenys perkeliami iš kitos lentelės arba apskaičiuojami iš kitų eilučių, gali būti (bet neprivalo) pateikiami paaiškinimai ir pan. Taip pat prie verslo plano gali būti pateikiamos laisvos formos Excel skaičiuoklės su detaliu sąnaudų kiekio poreikio ir vertės skaičiavimu ir pagrindimu. Kai investuojama į naujus gamybos pajėgumus, detalus sąnaudų kiekio poreikis ir vertė turi būti pagrįsti galimybių studijoje.) </t>
  </si>
  <si>
    <t>2.6.3</t>
  </si>
  <si>
    <t>2.6.4</t>
  </si>
  <si>
    <t>2.6.5</t>
  </si>
  <si>
    <t>VI etapas</t>
  </si>
  <si>
    <t>VII etapas</t>
  </si>
  <si>
    <t>2.7.1</t>
  </si>
  <si>
    <t>2.7.2</t>
  </si>
  <si>
    <t>2.7.3</t>
  </si>
  <si>
    <t>2.7.4</t>
  </si>
  <si>
    <t>2.7.5</t>
  </si>
  <si>
    <t>Paramos išmokėjimas už VI etapą</t>
  </si>
  <si>
    <t>Paramos išmokėjimas už VII etapą</t>
  </si>
  <si>
    <t>VIII etapas</t>
  </si>
  <si>
    <t>2.8.1</t>
  </si>
  <si>
    <t>2.8.2</t>
  </si>
  <si>
    <t>2.8.3</t>
  </si>
  <si>
    <t>2.8.4</t>
  </si>
  <si>
    <t>2.8.5</t>
  </si>
  <si>
    <t>Paramos išmokėjimas už VIII etapą</t>
  </si>
  <si>
    <t>*Įterpiama (padauginama) tiek tuščių eilučių, kiek sudaro bloką), 
*įkopijuojamas visas blokas su formulėmis (pvz., kopijuojama A218:M228 ir įterpiama (įkopijuojama) į A230 langelį)</t>
  </si>
  <si>
    <t>(iš IX lentelės 7 bloko duomenų)</t>
  </si>
  <si>
    <t>1.2.2.7</t>
  </si>
  <si>
    <t>1.2.2.8</t>
  </si>
  <si>
    <t>1.1.2.7</t>
  </si>
  <si>
    <t>1.1.2.8</t>
  </si>
  <si>
    <t>1.3.2.7</t>
  </si>
  <si>
    <t>1.3.2.8</t>
  </si>
  <si>
    <t>1.4.2.7</t>
  </si>
  <si>
    <t>1.4.2.8</t>
  </si>
  <si>
    <t>1.5.2.7</t>
  </si>
  <si>
    <t>1.5.2.8</t>
  </si>
  <si>
    <t>2.1.2.7</t>
  </si>
  <si>
    <t>2.1.2.8</t>
  </si>
  <si>
    <t>2.2.2.7</t>
  </si>
  <si>
    <t>2.2.2.8</t>
  </si>
  <si>
    <t>2.3.2.7</t>
  </si>
  <si>
    <t>2.3.2.8</t>
  </si>
  <si>
    <t>2.4.2.7</t>
  </si>
  <si>
    <t>2.4.2.8</t>
  </si>
  <si>
    <t>2.5.2.7</t>
  </si>
  <si>
    <t>2.5.2.8</t>
  </si>
  <si>
    <t>3.1.2.7</t>
  </si>
  <si>
    <t>3.1.2.8</t>
  </si>
  <si>
    <t>3.2.2.7</t>
  </si>
  <si>
    <t>3.2.2.8</t>
  </si>
  <si>
    <t>3.3.2.7</t>
  </si>
  <si>
    <t>3.3.2.8</t>
  </si>
  <si>
    <t>4.1.2.7</t>
  </si>
  <si>
    <t>4.1.2.8</t>
  </si>
  <si>
    <t>4.2.2.7</t>
  </si>
  <si>
    <t>4.2.2.8</t>
  </si>
  <si>
    <t>4.3.2.7</t>
  </si>
  <si>
    <t>4.3.2.8</t>
  </si>
  <si>
    <t>4.4.2.7</t>
  </si>
  <si>
    <t>4.4.2.8</t>
  </si>
  <si>
    <t>5.1.2.6</t>
  </si>
  <si>
    <t>5.1.2.7</t>
  </si>
  <si>
    <t>5.2.2.6</t>
  </si>
  <si>
    <t>5.2.2.7</t>
  </si>
  <si>
    <t>5.3.2.6</t>
  </si>
  <si>
    <t>5.4.2.6</t>
  </si>
  <si>
    <t>5.4.2.7</t>
  </si>
  <si>
    <t>5.5.2.6</t>
  </si>
  <si>
    <t>5.5.2.7</t>
  </si>
  <si>
    <t>Kvietimo metai (pabaiga)</t>
  </si>
  <si>
    <t>5.6.3</t>
  </si>
  <si>
    <t>5.6.2.1</t>
  </si>
  <si>
    <t>5.6.2.2</t>
  </si>
  <si>
    <t>5.6.2.3</t>
  </si>
  <si>
    <t>5.6.2.4</t>
  </si>
  <si>
    <t>5.6.2.5</t>
  </si>
  <si>
    <t>5.6.2.6</t>
  </si>
  <si>
    <t>5.6.2.7</t>
  </si>
  <si>
    <t>5.6.4</t>
  </si>
  <si>
    <t>5.7.1</t>
  </si>
  <si>
    <t>5.7.1.1</t>
  </si>
  <si>
    <t>5.7.1.2</t>
  </si>
  <si>
    <t>5.7.1.3</t>
  </si>
  <si>
    <t>5.7.1.4</t>
  </si>
  <si>
    <t>5.7.1.5</t>
  </si>
  <si>
    <t>5.7.1.6</t>
  </si>
  <si>
    <t>5.7.1.7</t>
  </si>
  <si>
    <t>5.7.1.8</t>
  </si>
  <si>
    <t>5.7.2</t>
  </si>
  <si>
    <t>(Paslauga 6 (paslaugos  rūšis, rūšių grupė))</t>
  </si>
  <si>
    <t>7.5.7</t>
  </si>
  <si>
    <t>(7.5.7 x 6)</t>
  </si>
  <si>
    <t>Gyventojų pajamų mokesčio tarifas</t>
  </si>
  <si>
    <t>Pelno mokesčio tarifo pagrindimas 
(paaiškinimas reikalingas tik tuomet, kai naudojamas  kitoks, nei 15 proc. tarifas)</t>
  </si>
  <si>
    <t>Dotacijų, susijusių su turtu, likutis metų pabaigai</t>
  </si>
  <si>
    <t>(atsižvelgiant į VIII.2 lentelės 3 stulpelyje nurodytus metus ir 4 arba 5 stulpelį, priklausomai nuo to, ar PVM gali būti kompensuojamas)</t>
  </si>
  <si>
    <t>....</t>
  </si>
  <si>
    <t xml:space="preserve"> VIII skyriuje gelsvai pažymėtos eilutės, nuo kurių rekomenduojama įterpti papildomus blokus (jeigu trūksta esamų), ir pateikta trumpa instrukcija:</t>
  </si>
  <si>
    <t>(Paslauga 6 (produkto rūšis, rūšių grupė))</t>
  </si>
  <si>
    <t>V, VI skyriuose:</t>
  </si>
  <si>
    <t>*Įterpiama (padauginama) tiek tuščių eilučių, kiek sudaro bloką), 
*įkopijuojamas visas blokas su formulėmis (pvz., V skyriuje kopijuojama A119:M128)
*galimas atskirų eilučių kopijavims-įterpimas (kai nukopijuojama virš geltonos eilutės esanti eilutė)</t>
  </si>
  <si>
    <t>31SI1</t>
  </si>
  <si>
    <t>&gt; 0 %</t>
  </si>
  <si>
    <t>≤ 0,65</t>
  </si>
  <si>
    <t>Skolos rodiklis</t>
  </si>
  <si>
    <t>Paskolų padengimo rodiklis</t>
  </si>
  <si>
    <t>Einamojo likvidumo koeficientas</t>
  </si>
  <si>
    <t>PAGAL LIETUVOS ŽUVININKYSTĖS SEKTORIAUS 2021‒2027 METŲ PROGRAMOS
TREČIOJO PRIORITETO „SĄLYGŲ TVARIAI MĖLYNAJAI EKONOMIKAI PAKRANTĖS RAJONUOSE IR SALŲ BEI KRAŠTO GILUMOS VIETOVĖSE SUDARYMAS IR ŽVEJYBOS BEI AKVAKULTŪROS BENDRUOMENIŲ VYSTYMOSI SKATINIMAS“ PRIEMONĖ „VIETOS PLĖTROS STRATEGIJŲ ĮGYVENDINIMAS“</t>
  </si>
  <si>
    <r>
      <t xml:space="preserve">Grynojo pelno ir pardavimo pajamų santykis (proc.)  &gt; 0 %
          </t>
    </r>
    <r>
      <rPr>
        <i/>
        <sz val="8"/>
        <rFont val="Calibri"/>
        <family val="2"/>
        <scheme val="minor"/>
      </rPr>
      <t xml:space="preserve"> kgp = GP / (PP + DP) * 100 
</t>
    </r>
    <r>
      <rPr>
        <sz val="8"/>
        <rFont val="Calibri"/>
        <family val="2"/>
        <scheme val="minor"/>
      </rPr>
      <t xml:space="preserve">
</t>
    </r>
    <r>
      <rPr>
        <i/>
        <sz val="8"/>
        <rFont val="Calibri"/>
        <family val="2"/>
        <scheme val="minor"/>
      </rPr>
      <t>GP – grynasis pelnas, Eur 
PP – pardavimo pajamos, Eur 
DP – dotacijos, susijusios su pajamomis, Eur</t>
    </r>
  </si>
  <si>
    <r>
      <t xml:space="preserve">Visų įsipareigojimų ir viso turto santykis (koeficientas) ≤ 0,65
Įsiskolinimo koeficientas skaičiuojamas pagal formulę:
čia: 
</t>
    </r>
    <r>
      <rPr>
        <i/>
        <sz val="8"/>
        <rFont val="Calibri"/>
        <family val="2"/>
        <scheme val="minor"/>
      </rPr>
      <t>IS – ūkio subjektų ilgalaikės skolos, tai yra po vienerių metų mokėtinos sumos ir įsipareigojimai metų pabaigoje eurais;
TS – ūkio subjektų trumpalaikės skolos, tai yra per vienerius metus mokėtinos sumos ir įsipareigojimai metų pabaigoje eurais;
Tpab – viso turto vertė metų pabaigoje eurais.</t>
    </r>
  </si>
  <si>
    <r>
      <t xml:space="preserve">Trumpalaikio turto ir trumpalaikių įsipareigojimų santykis (koeficientas) ≥1
</t>
    </r>
    <r>
      <rPr>
        <i/>
        <sz val="8"/>
        <rFont val="Calibri"/>
        <family val="2"/>
        <scheme val="minor"/>
      </rPr>
      <t xml:space="preserve"> </t>
    </r>
    <r>
      <rPr>
        <sz val="8"/>
        <rFont val="Calibri"/>
        <family val="2"/>
        <scheme val="minor"/>
      </rPr>
      <t xml:space="preserve">
TT – trumpalaikis turtas metų pabaigoje eurais;
TĮ – per vienus metus mokėtinos sumos ir kiti trumpalaikiai įsipareigojimai metų pabaigoje eurais.
 </t>
    </r>
  </si>
  <si>
    <t>≥ 1</t>
  </si>
  <si>
    <r>
      <rPr>
        <sz val="11"/>
        <color theme="1"/>
        <rFont val="Walbaum Text"/>
        <family val="1"/>
        <charset val="1"/>
      </rPr>
      <t xml:space="preserve">≥ </t>
    </r>
    <r>
      <rPr>
        <sz val="11"/>
        <color theme="1"/>
        <rFont val="Calibri"/>
        <family val="2"/>
        <scheme val="minor"/>
      </rPr>
      <t>1,25</t>
    </r>
  </si>
  <si>
    <r>
      <t xml:space="preserve">Visų įsipareigojimų ir viso turto santykis (koeficientas) ≤ 0,65
Įsiskolinimo koeficientas skaičiuojamas pagal formulę:
</t>
    </r>
    <r>
      <rPr>
        <i/>
        <sz val="8"/>
        <rFont val="Calibri"/>
        <family val="2"/>
        <scheme val="minor"/>
      </rPr>
      <t>IS – ūkio subjektų ilgalaikės skolos, tai yra po vienerių metų mokėtinos sumos ir įsipareigojimai metų pabaigoje eurais;
TS – ūkio subjektų trumpalaikės skolos, tai yra per vienerius metus mokėtinos sumos ir įsipareigojimai metų pabaigoje eurais;
Tpab – viso turto vertė metų pabaigoje eurais.</t>
    </r>
  </si>
  <si>
    <r>
      <t xml:space="preserve">Pagrindinės veiklos pinigų srautų, įskaitant dotacijas, susijusias su pajamomis, ir dotacijų, susijusių su turtu, metinės sumos santykis su grąžintų paskolų, mokėtų lizingo įmokų, sumokėtų palūkanų per metus suma ≥1,25
</t>
    </r>
    <r>
      <rPr>
        <i/>
        <sz val="8"/>
        <rFont val="Calibri"/>
        <family val="2"/>
        <scheme val="minor"/>
      </rPr>
      <t xml:space="preserve">              
            kpask = (PVS+DT) / (Sg+PL)</t>
    </r>
    <r>
      <rPr>
        <sz val="8"/>
        <rFont val="Calibri"/>
        <family val="2"/>
        <scheme val="minor"/>
      </rPr>
      <t xml:space="preserve">
</t>
    </r>
    <r>
      <rPr>
        <i/>
        <sz val="8"/>
        <rFont val="Calibri"/>
        <family val="2"/>
        <charset val="186"/>
        <scheme val="minor"/>
      </rPr>
      <t>PVS – pagrindinės veiklos pinigų srautai per finansinius metus, įskaitant dotacijas, susijusias su pajamomis, eurais;
DT – per finansinius metus gautos dotacijos, susijusios su turtu, eurais;
Sg – grąžintos paskolos kreditoriams, kitos finansinės skolos ir sumokėtos lizingo įmokos per finansinius metus eurais. Perfinansuotos paskolos į grąžintų paskolų sumą neįskaičiuojamos. Kredito linijos grąžinimo suma per metus skaičiuojama grynąja verte, t. y. skaičiuojamas skirtumas tarp kredito linijos likučio metų pradžioje ir likučio metų pabaigoje;
PL – sumokėtos palūkanos per ataskaitinius metus eurais.</t>
    </r>
  </si>
  <si>
    <r>
      <t xml:space="preserve">Pagrindinės veiklos pinigų srautų, įskaitant dotacijas, susijusias su pajamomis, ir dotacijų, susijusių su turtu, metinės sumos santykis su grąžintų paskolų, mokėtų lizingo įmokų, sumokėtų palūkanų per metus suma ≥1,25
</t>
    </r>
    <r>
      <rPr>
        <i/>
        <sz val="8"/>
        <rFont val="Calibri"/>
        <family val="2"/>
        <scheme val="minor"/>
      </rPr>
      <t xml:space="preserve">              
            kpask = (PVS+DT) / (Sg+PL)</t>
    </r>
    <r>
      <rPr>
        <sz val="8"/>
        <rFont val="Calibri"/>
        <family val="2"/>
        <scheme val="minor"/>
      </rPr>
      <t xml:space="preserve">
</t>
    </r>
    <r>
      <rPr>
        <i/>
        <sz val="8"/>
        <rFont val="Calibri"/>
        <family val="2"/>
        <charset val="186"/>
        <scheme val="minor"/>
      </rPr>
      <t>PVS – pagrindinės veiklos pinigų srautai per finansinius metus, įskaitant su pajamomis susijusias dotacijas, eurais;
DT – per finansinius metus gautos su turtu susijusios dotacijos,  eurais;
Sg – grąžintos paskolos kreditoriams, kitos finansinės skolos ir sumokėtos išperkamosios nuomos įmokos per finansinius metus eurais. Perfinansuotos paskolos į grąžintų paskolų sumą neįskaičiuojamos. Kredito linijos grąžinimo suma per metus skaičiuojama grynąja verte, t. y. skaičiuojamas skirtumas tarp kredito linijos likučio metų pradžioje ir likučio metų pabaigoje;
PL – sumokėtos palūkanos per ataskaitinius metus eurais.</t>
    </r>
  </si>
  <si>
    <r>
      <t xml:space="preserve">Trumpalaikio turto ir trumpalaikių įsipareigojimų santykis (koeficientas) ≥1
</t>
    </r>
    <r>
      <rPr>
        <i/>
        <sz val="8"/>
        <rFont val="Calibri"/>
        <family val="2"/>
        <scheme val="minor"/>
      </rPr>
      <t xml:space="preserve"> </t>
    </r>
    <r>
      <rPr>
        <sz val="8"/>
        <rFont val="Calibri"/>
        <family val="2"/>
        <scheme val="minor"/>
      </rPr>
      <t xml:space="preserve">
</t>
    </r>
    <r>
      <rPr>
        <i/>
        <sz val="8"/>
        <rFont val="Calibri"/>
        <family val="2"/>
        <charset val="186"/>
        <scheme val="minor"/>
      </rPr>
      <t xml:space="preserve">TT – trumpalaikis turtas metų pabaigoje eurais;
TĮ – per vienus metus mokėtinos sumos ir kiti trumpalaikiai įsipareigojimai metų pabaigoje eurais.
</t>
    </r>
    <r>
      <rPr>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</si>
</sst>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9"/>
      <color theme="1"/>
      <name val="Calibri"/>
      <family val="2"/>
      <scheme val="minor"/>
    </font>
    <font>
      <i/>
      <sz val="11"/>
      <color theme="1"/>
      <name val="Calibri"/>
      <family val="2"/>
      <charset val="186"/>
      <scheme val="minor"/>
    </font>
    <font>
      <sz val="8"/>
      <color theme="1"/>
      <name val="Calibri"/>
      <family val="2"/>
      <scheme val="minor"/>
    </font>
    <font>
      <sz val="8"/>
      <name val="Calibri"/>
      <family val="2"/>
      <scheme val="minor"/>
    </font>
    <font>
      <sz val="8"/>
      <color rgb="FFFF0000"/>
      <name val="Calibri"/>
      <family val="2"/>
      <scheme val="minor"/>
    </font>
    <font>
      <b/>
      <sz val="8"/>
      <color theme="1"/>
      <name val="Calibri"/>
      <family val="2"/>
      <charset val="186"/>
      <scheme val="minor"/>
    </font>
    <font>
      <sz val="8"/>
      <color theme="1"/>
      <name val="Calibri"/>
      <family val="2"/>
      <charset val="186"/>
      <scheme val="minor"/>
    </font>
    <font>
      <b/>
      <sz val="8"/>
      <color theme="1"/>
      <name val="Calibri"/>
      <family val="2"/>
      <scheme val="minor"/>
    </font>
    <font>
      <sz val="10"/>
      <color theme="1"/>
      <name val="Calibri"/>
      <family val="2"/>
      <scheme val="minor"/>
    </font>
    <font>
      <sz val="8"/>
      <color rgb="FFFF0000"/>
      <name val="Calibri"/>
      <family val="2"/>
      <charset val="186"/>
      <scheme val="minor"/>
    </font>
    <font>
      <b/>
      <i/>
      <sz val="8"/>
      <color theme="1"/>
      <name val="Calibri"/>
      <family val="2"/>
      <charset val="186"/>
      <scheme val="minor"/>
    </font>
    <font>
      <i/>
      <sz val="8"/>
      <color theme="1"/>
      <name val="Calibri"/>
      <family val="2"/>
      <charset val="186"/>
      <scheme val="minor"/>
    </font>
    <font>
      <i/>
      <sz val="8"/>
      <color rgb="FFFF0000"/>
      <name val="Calibri"/>
      <family val="2"/>
      <charset val="186"/>
      <scheme val="minor"/>
    </font>
    <font>
      <i/>
      <sz val="11"/>
      <color rgb="FFFF0000"/>
      <name val="Calibri"/>
      <family val="2"/>
      <charset val="186"/>
      <scheme val="minor"/>
    </font>
    <font>
      <i/>
      <sz val="10"/>
      <color theme="1"/>
      <name val="Calibri"/>
      <family val="2"/>
      <charset val="186"/>
      <scheme val="minor"/>
    </font>
    <font>
      <b/>
      <sz val="11"/>
      <color rgb="FFFF0000"/>
      <name val="Calibri"/>
      <family val="2"/>
      <charset val="186"/>
      <scheme val="minor"/>
    </font>
    <font>
      <b/>
      <i/>
      <sz val="11"/>
      <color rgb="FFFF0000"/>
      <name val="Calibri"/>
      <family val="2"/>
      <charset val="186"/>
      <scheme val="minor"/>
    </font>
    <font>
      <sz val="8"/>
      <name val="Calibri"/>
      <family val="2"/>
      <charset val="186"/>
      <scheme val="minor"/>
    </font>
    <font>
      <sz val="11"/>
      <color rgb="FFFF0000"/>
      <name val="Calibri"/>
      <family val="2"/>
      <charset val="186"/>
      <scheme val="minor"/>
    </font>
    <font>
      <b/>
      <i/>
      <sz val="11"/>
      <color theme="1"/>
      <name val="Calibri"/>
      <family val="2"/>
      <charset val="186"/>
      <scheme val="minor"/>
    </font>
    <font>
      <i/>
      <sz val="10"/>
      <color theme="8"/>
      <name val="Calibri"/>
      <family val="2"/>
      <charset val="186"/>
      <scheme val="minor"/>
    </font>
    <font>
      <i/>
      <sz val="10"/>
      <color theme="9" tint="-0.249977111117893"/>
      <name val="Calibri"/>
      <family val="2"/>
      <charset val="186"/>
      <scheme val="minor"/>
    </font>
    <font>
      <b/>
      <sz val="10"/>
      <color theme="1"/>
      <name val="Calibri"/>
      <family val="2"/>
      <charset val="186"/>
      <scheme val="minor"/>
    </font>
    <font>
      <sz val="10"/>
      <name val="Calibri"/>
      <family val="2"/>
      <scheme val="minor"/>
    </font>
    <font>
      <u/>
      <sz val="11"/>
      <color theme="10"/>
      <name val="Calibri"/>
      <family val="2"/>
      <scheme val="minor"/>
    </font>
    <font>
      <sz val="11"/>
      <color rgb="FF000000"/>
      <name val="Times New Roman"/>
      <family val="1"/>
      <charset val="186"/>
    </font>
    <font>
      <i/>
      <sz val="10"/>
      <color theme="9" tint="-0.249977111117893"/>
      <name val="Calibri"/>
      <family val="2"/>
      <scheme val="minor"/>
    </font>
    <font>
      <i/>
      <sz val="10"/>
      <color theme="8"/>
      <name val="Calibri"/>
      <family val="2"/>
      <scheme val="minor"/>
    </font>
    <font>
      <b/>
      <sz val="8"/>
      <name val="Calibri"/>
      <family val="2"/>
      <scheme val="minor"/>
    </font>
    <font>
      <b/>
      <i/>
      <sz val="8"/>
      <name val="Calibri"/>
      <family val="2"/>
      <scheme val="minor"/>
    </font>
    <font>
      <i/>
      <sz val="8"/>
      <name val="Calibri"/>
      <family val="2"/>
      <scheme val="minor"/>
    </font>
    <font>
      <sz val="11"/>
      <name val="Calibri"/>
      <family val="2"/>
      <scheme val="minor"/>
    </font>
    <font>
      <i/>
      <sz val="11"/>
      <name val="Calibri"/>
      <family val="2"/>
      <scheme val="minor"/>
    </font>
    <font>
      <sz val="11"/>
      <color rgb="FFFF0000"/>
      <name val="Calibri"/>
      <family val="2"/>
      <scheme val="minor"/>
    </font>
    <font>
      <b/>
      <sz val="11"/>
      <name val="Calibri"/>
      <family val="2"/>
      <scheme val="minor"/>
    </font>
    <font>
      <b/>
      <i/>
      <sz val="11"/>
      <name val="Calibri"/>
      <family val="2"/>
      <scheme val="minor"/>
    </font>
    <font>
      <b/>
      <sz val="11"/>
      <name val="Calibri"/>
      <family val="2"/>
      <charset val="186"/>
      <scheme val="minor"/>
    </font>
    <font>
      <sz val="10"/>
      <color rgb="FF7030A0"/>
      <name val="Calibri"/>
      <family val="2"/>
      <scheme val="minor"/>
    </font>
    <font>
      <u/>
      <sz val="11"/>
      <color rgb="FF7030A0"/>
      <name val="Calibri"/>
      <family val="2"/>
      <scheme val="minor"/>
    </font>
    <font>
      <sz val="11"/>
      <color rgb="FF7030A0"/>
      <name val="Calibri"/>
      <family val="2"/>
      <scheme val="minor"/>
    </font>
    <font>
      <i/>
      <sz val="8"/>
      <name val="Calibri"/>
      <family val="2"/>
      <charset val="186"/>
      <scheme val="minor"/>
    </font>
    <font>
      <i/>
      <sz val="8"/>
      <color theme="0" tint="-0.499984740745262"/>
      <name val="Calibri"/>
      <family val="2"/>
      <charset val="186"/>
      <scheme val="minor"/>
    </font>
    <font>
      <b/>
      <i/>
      <sz val="8"/>
      <color theme="0" tint="-0.499984740745262"/>
      <name val="Calibri"/>
      <family val="2"/>
      <charset val="186"/>
      <scheme val="minor"/>
    </font>
    <font>
      <sz val="11"/>
      <color rgb="FFC00000"/>
      <name val="Calibri"/>
      <family val="2"/>
      <scheme val="minor"/>
    </font>
    <font>
      <b/>
      <sz val="11"/>
      <color rgb="FFFF0000"/>
      <name val="Calibri"/>
      <family val="2"/>
      <scheme val="minor"/>
    </font>
    <font>
      <b/>
      <sz val="8"/>
      <name val="Calibri"/>
      <family val="2"/>
      <charset val="186"/>
      <scheme val="minor"/>
    </font>
    <font>
      <i/>
      <sz val="8"/>
      <color rgb="FFC00000"/>
      <name val="Calibri"/>
      <family val="2"/>
      <scheme val="minor"/>
    </font>
    <font>
      <sz val="8"/>
      <color rgb="FFC00000"/>
      <name val="Calibri"/>
      <family val="2"/>
      <scheme val="minor"/>
    </font>
    <font>
      <b/>
      <sz val="11"/>
      <color rgb="FFC00000"/>
      <name val="Calibri"/>
      <family val="2"/>
      <scheme val="minor"/>
    </font>
    <font>
      <i/>
      <sz val="8"/>
      <color rgb="FFC00000"/>
      <name val="Calibri"/>
      <family val="2"/>
      <charset val="186"/>
      <scheme val="minor"/>
    </font>
    <font>
      <sz val="8"/>
      <color rgb="FFC00000"/>
      <name val="Calibri"/>
      <family val="2"/>
      <charset val="186"/>
      <scheme val="minor"/>
    </font>
    <font>
      <b/>
      <sz val="9"/>
      <name val="Calibri"/>
      <family val="2"/>
      <scheme val="minor"/>
    </font>
    <font>
      <sz val="9"/>
      <name val="Calibri"/>
      <family val="2"/>
      <scheme val="minor"/>
    </font>
    <font>
      <sz val="9"/>
      <color indexed="81"/>
      <name val="Tahoma"/>
      <family val="2"/>
      <charset val="186"/>
    </font>
    <font>
      <b/>
      <sz val="9"/>
      <color indexed="81"/>
      <name val="Tahoma"/>
      <family val="2"/>
      <charset val="186"/>
    </font>
    <font>
      <sz val="11"/>
      <color theme="1"/>
      <name val="Walbaum Text"/>
      <family val="1"/>
      <charset val="1"/>
    </font>
    <font>
      <sz val="11"/>
      <color theme="1"/>
      <name val="Calibri"/>
      <family val="1"/>
      <charset val="1"/>
      <scheme val="minor"/>
    </font>
  </fonts>
  <fills count="14">
    <fill>
      <patternFill patternType="none"/>
    </fill>
    <fill>
      <patternFill patternType="gray125"/>
    </fill>
    <fill>
      <patternFill patternType="solid">
        <fgColor theme="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4"/>
        <bgColor indexed="64"/>
      </patternFill>
    </fill>
    <fill>
      <patternFill patternType="solid">
        <fgColor rgb="FFFF9B9D"/>
        <bgColor indexed="64"/>
      </patternFill>
    </fill>
    <fill>
      <patternFill patternType="solid">
        <fgColor rgb="FFFFF6DD"/>
        <bgColor indexed="64"/>
      </patternFill>
    </fill>
    <fill>
      <patternFill patternType="solid">
        <fgColor theme="7" tint="0.79998168889431442"/>
        <bgColor indexed="64"/>
      </patternFill>
    </fill>
    <fill>
      <patternFill patternType="solid">
        <fgColor theme="0" tint="-4.9989318521683403E-2"/>
        <bgColor indexed="64"/>
      </patternFill>
    </fill>
  </fills>
  <borders count="8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s>
  <cellStyleXfs count="2">
    <xf numFmtId="0" fontId="0" fillId="0" borderId="0"/>
    <xf numFmtId="0" fontId="28" fillId="0" borderId="0" applyNumberFormat="0" applyFill="0" applyBorder="0" applyAlignment="0" applyProtection="0"/>
  </cellStyleXfs>
  <cellXfs count="1183">
    <xf numFmtId="0" fontId="0" fillId="0" borderId="0" xfId="0"/>
    <xf numFmtId="0" fontId="0" fillId="2" borderId="0" xfId="0" applyFill="1"/>
    <xf numFmtId="0" fontId="3" fillId="2" borderId="0" xfId="0" applyFont="1" applyFill="1"/>
    <xf numFmtId="0" fontId="5" fillId="2" borderId="0" xfId="0" applyFont="1" applyFill="1"/>
    <xf numFmtId="0" fontId="5" fillId="2" borderId="0" xfId="0" applyFont="1" applyFill="1" applyAlignment="1">
      <alignment horizontal="left" vertical="top" wrapText="1"/>
    </xf>
    <xf numFmtId="0" fontId="0" fillId="2" borderId="4" xfId="0" applyFill="1" applyBorder="1"/>
    <xf numFmtId="0" fontId="0" fillId="2" borderId="2" xfId="0" applyFill="1" applyBorder="1"/>
    <xf numFmtId="0" fontId="0" fillId="2" borderId="5" xfId="0" applyFill="1" applyBorder="1"/>
    <xf numFmtId="0" fontId="0" fillId="2" borderId="6" xfId="0" applyFill="1" applyBorder="1"/>
    <xf numFmtId="0" fontId="0" fillId="2" borderId="3" xfId="0" applyFill="1" applyBorder="1"/>
    <xf numFmtId="0" fontId="0" fillId="2" borderId="0" xfId="0" applyFill="1" applyBorder="1"/>
    <xf numFmtId="0" fontId="0" fillId="2" borderId="7" xfId="0" applyFill="1" applyBorder="1"/>
    <xf numFmtId="0" fontId="0" fillId="2" borderId="0" xfId="0" applyFill="1" applyAlignment="1">
      <alignment horizontal="center" vertical="top"/>
    </xf>
    <xf numFmtId="0" fontId="0" fillId="2" borderId="0" xfId="0" applyFill="1" applyAlignment="1">
      <alignment horizontal="center"/>
    </xf>
    <xf numFmtId="0" fontId="9" fillId="2" borderId="3" xfId="0" applyFont="1" applyFill="1" applyBorder="1" applyAlignment="1">
      <alignment horizontal="center" vertical="top"/>
    </xf>
    <xf numFmtId="0" fontId="6" fillId="2" borderId="0" xfId="0" applyFont="1" applyFill="1" applyBorder="1" applyAlignment="1">
      <alignment horizontal="center" vertical="top"/>
    </xf>
    <xf numFmtId="0" fontId="6" fillId="2" borderId="0" xfId="0" applyFont="1" applyFill="1" applyBorder="1" applyAlignment="1">
      <alignment horizontal="center" vertical="top" wrapText="1"/>
    </xf>
    <xf numFmtId="0" fontId="6" fillId="2" borderId="0" xfId="0" applyFont="1" applyFill="1" applyBorder="1"/>
    <xf numFmtId="0" fontId="0" fillId="2" borderId="0" xfId="0" applyFill="1" applyBorder="1" applyAlignment="1">
      <alignment horizontal="center" vertical="top"/>
    </xf>
    <xf numFmtId="0" fontId="8" fillId="2" borderId="0" xfId="0" applyFont="1" applyFill="1" applyBorder="1" applyAlignment="1">
      <alignment vertical="top" wrapText="1"/>
    </xf>
    <xf numFmtId="4" fontId="6" fillId="2" borderId="3" xfId="0" applyNumberFormat="1" applyFont="1" applyFill="1" applyBorder="1" applyAlignment="1" applyProtection="1">
      <alignment horizontal="center" vertical="top"/>
    </xf>
    <xf numFmtId="0" fontId="9" fillId="4" borderId="15" xfId="0" applyFont="1" applyFill="1" applyBorder="1" applyAlignment="1">
      <alignment horizontal="center" vertical="top"/>
    </xf>
    <xf numFmtId="0" fontId="9" fillId="4" borderId="14" xfId="0" applyFont="1" applyFill="1" applyBorder="1" applyAlignment="1">
      <alignment horizontal="center" vertical="top"/>
    </xf>
    <xf numFmtId="0" fontId="6" fillId="4" borderId="16" xfId="0" applyFont="1" applyFill="1" applyBorder="1" applyAlignment="1">
      <alignment horizontal="center" vertical="top"/>
    </xf>
    <xf numFmtId="0" fontId="3" fillId="5" borderId="5" xfId="0" applyFont="1" applyFill="1" applyBorder="1"/>
    <xf numFmtId="0" fontId="6" fillId="2" borderId="3" xfId="0" applyFont="1" applyFill="1" applyBorder="1" applyAlignment="1" applyProtection="1">
      <alignment horizontal="left" vertical="top" wrapText="1"/>
    </xf>
    <xf numFmtId="0" fontId="9" fillId="2" borderId="10" xfId="0" applyFont="1" applyFill="1" applyBorder="1" applyAlignment="1" applyProtection="1">
      <alignment horizontal="left" vertical="top" wrapText="1"/>
    </xf>
    <xf numFmtId="0" fontId="10" fillId="2" borderId="3" xfId="0" applyFont="1" applyFill="1" applyBorder="1" applyAlignment="1" applyProtection="1">
      <alignment horizontal="center" vertical="top"/>
    </xf>
    <xf numFmtId="0" fontId="2" fillId="2" borderId="0" xfId="0" applyFont="1" applyFill="1"/>
    <xf numFmtId="0" fontId="9" fillId="2" borderId="3" xfId="0" applyFont="1" applyFill="1" applyBorder="1" applyAlignment="1" applyProtection="1">
      <alignment horizontal="center" vertical="top" wrapText="1"/>
    </xf>
    <xf numFmtId="0" fontId="10" fillId="2" borderId="3" xfId="0" applyFont="1" applyFill="1" applyBorder="1" applyAlignment="1" applyProtection="1">
      <alignment horizontal="left" vertical="top" wrapText="1"/>
    </xf>
    <xf numFmtId="0" fontId="6" fillId="2" borderId="0" xfId="0" applyFont="1" applyFill="1" applyBorder="1" applyAlignment="1">
      <alignment horizontal="left" vertical="top" wrapText="1"/>
    </xf>
    <xf numFmtId="0" fontId="2" fillId="2" borderId="0" xfId="0" applyFont="1" applyFill="1" applyBorder="1"/>
    <xf numFmtId="0" fontId="3" fillId="3" borderId="4" xfId="0" applyFont="1" applyFill="1" applyBorder="1" applyAlignment="1">
      <alignment horizontal="center" vertical="top"/>
    </xf>
    <xf numFmtId="0" fontId="3" fillId="3" borderId="2" xfId="0" applyFont="1" applyFill="1" applyBorder="1" applyAlignment="1">
      <alignment horizontal="left" vertical="top"/>
    </xf>
    <xf numFmtId="0" fontId="3" fillId="3" borderId="2" xfId="0" applyFont="1" applyFill="1" applyBorder="1" applyAlignment="1">
      <alignment horizontal="center" vertical="top"/>
    </xf>
    <xf numFmtId="0" fontId="3" fillId="3" borderId="5" xfId="0" applyFont="1" applyFill="1" applyBorder="1" applyAlignment="1">
      <alignment horizontal="center" vertical="top"/>
    </xf>
    <xf numFmtId="0" fontId="0" fillId="3" borderId="8" xfId="0" applyFill="1" applyBorder="1" applyAlignment="1">
      <alignment horizontal="center" vertical="top"/>
    </xf>
    <xf numFmtId="0" fontId="0" fillId="2" borderId="0" xfId="0" applyFill="1" applyAlignment="1">
      <alignment vertical="top"/>
    </xf>
    <xf numFmtId="0" fontId="0" fillId="3" borderId="11" xfId="0" applyFill="1" applyBorder="1"/>
    <xf numFmtId="0" fontId="6" fillId="4" borderId="17" xfId="0" applyFont="1" applyFill="1" applyBorder="1" applyAlignment="1">
      <alignment horizontal="center"/>
    </xf>
    <xf numFmtId="0" fontId="6" fillId="4" borderId="17" xfId="0" applyFont="1" applyFill="1" applyBorder="1" applyAlignment="1"/>
    <xf numFmtId="0" fontId="6" fillId="4" borderId="18" xfId="0" applyFont="1" applyFill="1" applyBorder="1" applyAlignment="1"/>
    <xf numFmtId="0" fontId="9" fillId="2" borderId="3" xfId="0" applyFont="1" applyFill="1" applyBorder="1" applyAlignment="1" applyProtection="1">
      <alignment vertical="top" wrapText="1"/>
    </xf>
    <xf numFmtId="0" fontId="6" fillId="2" borderId="3" xfId="0" applyFont="1" applyFill="1" applyBorder="1" applyAlignment="1" applyProtection="1">
      <alignment vertical="top" wrapText="1"/>
    </xf>
    <xf numFmtId="0" fontId="3" fillId="3" borderId="2" xfId="0" applyFont="1" applyFill="1" applyBorder="1" applyAlignment="1">
      <alignment vertical="top"/>
    </xf>
    <xf numFmtId="0" fontId="0" fillId="2" borderId="0" xfId="0" applyFill="1" applyBorder="1" applyAlignment="1">
      <alignment vertical="top"/>
    </xf>
    <xf numFmtId="0" fontId="3" fillId="2" borderId="0" xfId="0" applyFont="1" applyFill="1" applyBorder="1"/>
    <xf numFmtId="0" fontId="5" fillId="2" borderId="0" xfId="0" applyFont="1" applyFill="1" applyBorder="1" applyAlignment="1">
      <alignment vertical="top" wrapText="1"/>
    </xf>
    <xf numFmtId="0" fontId="0" fillId="2" borderId="0" xfId="0" applyFill="1" applyBorder="1" applyAlignment="1" applyProtection="1">
      <alignment vertical="top" wrapText="1"/>
      <protection locked="0"/>
    </xf>
    <xf numFmtId="0" fontId="3" fillId="2" borderId="0" xfId="0" applyFont="1" applyFill="1" applyBorder="1" applyAlignment="1"/>
    <xf numFmtId="0" fontId="5" fillId="2" borderId="0" xfId="0" applyFont="1" applyFill="1" applyBorder="1" applyAlignment="1"/>
    <xf numFmtId="0" fontId="10" fillId="2" borderId="10" xfId="0" applyFont="1" applyFill="1" applyBorder="1" applyAlignment="1" applyProtection="1">
      <alignment horizontal="left" vertical="top" wrapText="1"/>
    </xf>
    <xf numFmtId="4" fontId="6" fillId="6" borderId="3" xfId="0" applyNumberFormat="1" applyFont="1" applyFill="1" applyBorder="1" applyAlignment="1" applyProtection="1">
      <alignment horizontal="center" vertical="top"/>
      <protection locked="0"/>
    </xf>
    <xf numFmtId="0" fontId="6" fillId="6" borderId="10" xfId="0" applyFont="1" applyFill="1" applyBorder="1" applyAlignment="1" applyProtection="1">
      <alignment horizontal="left" vertical="top" wrapText="1"/>
      <protection locked="0"/>
    </xf>
    <xf numFmtId="4" fontId="6" fillId="6" borderId="3" xfId="0" applyNumberFormat="1" applyFont="1" applyFill="1" applyBorder="1" applyProtection="1">
      <protection locked="0"/>
    </xf>
    <xf numFmtId="0" fontId="9" fillId="2" borderId="4" xfId="0" applyFont="1" applyFill="1" applyBorder="1" applyAlignment="1" applyProtection="1">
      <alignment horizontal="left" vertical="top" wrapText="1"/>
    </xf>
    <xf numFmtId="4" fontId="9" fillId="2" borderId="15" xfId="0" applyNumberFormat="1" applyFont="1" applyFill="1" applyBorder="1" applyProtection="1"/>
    <xf numFmtId="0" fontId="10" fillId="2" borderId="0" xfId="0" applyFont="1" applyFill="1" applyBorder="1" applyAlignment="1" applyProtection="1">
      <alignment horizontal="center" vertical="top"/>
    </xf>
    <xf numFmtId="0" fontId="6" fillId="2" borderId="0" xfId="0" applyFont="1" applyFill="1" applyBorder="1" applyAlignment="1" applyProtection="1">
      <alignment horizontal="left" vertical="top" wrapText="1"/>
    </xf>
    <xf numFmtId="0" fontId="6"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wrapText="1"/>
    </xf>
    <xf numFmtId="4" fontId="6" fillId="2" borderId="0" xfId="0" applyNumberFormat="1" applyFont="1" applyFill="1" applyBorder="1" applyAlignment="1" applyProtection="1">
      <alignment horizontal="center" vertical="top"/>
    </xf>
    <xf numFmtId="4" fontId="6" fillId="2" borderId="0"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center"/>
    </xf>
    <xf numFmtId="4" fontId="6" fillId="2" borderId="0" xfId="0" applyNumberFormat="1" applyFont="1" applyFill="1" applyBorder="1" applyProtection="1"/>
    <xf numFmtId="0" fontId="6" fillId="2" borderId="0" xfId="0" applyFont="1" applyFill="1" applyBorder="1" applyProtection="1"/>
    <xf numFmtId="0" fontId="9" fillId="2" borderId="0" xfId="0"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protection locked="0"/>
    </xf>
    <xf numFmtId="2" fontId="6" fillId="2" borderId="0" xfId="0" applyNumberFormat="1" applyFont="1" applyFill="1" applyBorder="1" applyProtection="1"/>
    <xf numFmtId="0" fontId="6" fillId="2" borderId="0" xfId="0" applyFont="1" applyFill="1" applyBorder="1" applyAlignment="1" applyProtection="1">
      <alignment horizontal="center" vertical="top"/>
      <protection locked="0"/>
    </xf>
    <xf numFmtId="4" fontId="10" fillId="2" borderId="0" xfId="0" applyNumberFormat="1" applyFont="1" applyFill="1" applyBorder="1" applyAlignment="1" applyProtection="1">
      <alignment horizontal="center" vertical="top"/>
    </xf>
    <xf numFmtId="4" fontId="10" fillId="2" borderId="0" xfId="0" applyNumberFormat="1" applyFont="1" applyFill="1" applyBorder="1" applyAlignment="1" applyProtection="1">
      <alignment horizontal="center" vertical="top"/>
      <protection locked="0"/>
    </xf>
    <xf numFmtId="0" fontId="9" fillId="2" borderId="0" xfId="0" applyFont="1" applyFill="1" applyBorder="1" applyProtection="1"/>
    <xf numFmtId="4" fontId="10" fillId="2" borderId="0" xfId="0" applyNumberFormat="1" applyFont="1" applyFill="1" applyBorder="1" applyProtection="1"/>
    <xf numFmtId="0" fontId="6" fillId="2" borderId="2" xfId="0" applyFont="1" applyFill="1" applyBorder="1" applyAlignment="1" applyProtection="1">
      <alignment horizontal="left" vertical="top" wrapText="1"/>
    </xf>
    <xf numFmtId="4" fontId="6" fillId="2" borderId="3" xfId="0" applyNumberFormat="1" applyFont="1" applyFill="1" applyBorder="1" applyAlignment="1" applyProtection="1">
      <alignment horizontal="right" vertical="top"/>
    </xf>
    <xf numFmtId="4" fontId="9" fillId="2" borderId="9" xfId="0" applyNumberFormat="1" applyFont="1" applyFill="1" applyBorder="1" applyAlignment="1" applyProtection="1">
      <alignment horizontal="right" vertical="top"/>
    </xf>
    <xf numFmtId="4" fontId="10" fillId="2" borderId="12" xfId="0" applyNumberFormat="1" applyFont="1" applyFill="1" applyBorder="1" applyAlignment="1" applyProtection="1">
      <alignment horizontal="right" vertical="top"/>
    </xf>
    <xf numFmtId="4" fontId="9" fillId="2" borderId="3" xfId="0" applyNumberFormat="1" applyFont="1" applyFill="1" applyBorder="1" applyAlignment="1" applyProtection="1">
      <alignment horizontal="right" vertical="top"/>
    </xf>
    <xf numFmtId="4" fontId="6" fillId="6" borderId="3" xfId="0" applyNumberFormat="1" applyFont="1" applyFill="1" applyBorder="1" applyAlignment="1" applyProtection="1">
      <alignment horizontal="right" vertical="top"/>
      <protection locked="0"/>
    </xf>
    <xf numFmtId="0" fontId="3" fillId="2" borderId="0" xfId="0" applyFont="1" applyFill="1" applyAlignment="1">
      <alignment horizontal="center" vertical="top"/>
    </xf>
    <xf numFmtId="4" fontId="10" fillId="0" borderId="3" xfId="0" applyNumberFormat="1" applyFont="1" applyFill="1" applyBorder="1" applyAlignment="1" applyProtection="1">
      <alignment horizontal="right" vertical="top"/>
      <protection locked="0"/>
    </xf>
    <xf numFmtId="0" fontId="9" fillId="4" borderId="3" xfId="0" applyFont="1" applyFill="1" applyBorder="1" applyAlignment="1" applyProtection="1">
      <alignment horizontal="center" vertical="top"/>
      <protection locked="0"/>
    </xf>
    <xf numFmtId="4" fontId="10" fillId="2" borderId="3" xfId="0" applyNumberFormat="1" applyFont="1" applyFill="1" applyBorder="1" applyAlignment="1" applyProtection="1">
      <alignment horizontal="right" vertical="top"/>
    </xf>
    <xf numFmtId="4" fontId="10" fillId="0" borderId="12" xfId="0" applyNumberFormat="1" applyFont="1" applyFill="1" applyBorder="1" applyAlignment="1" applyProtection="1">
      <alignment horizontal="right" vertical="top"/>
      <protection locked="0"/>
    </xf>
    <xf numFmtId="0" fontId="9" fillId="4" borderId="12" xfId="0" applyFont="1" applyFill="1" applyBorder="1" applyAlignment="1">
      <alignment horizontal="center" vertical="top"/>
    </xf>
    <xf numFmtId="0" fontId="9" fillId="4" borderId="3" xfId="0" applyFont="1" applyFill="1" applyBorder="1" applyAlignment="1">
      <alignment horizontal="center" vertical="top" wrapText="1"/>
    </xf>
    <xf numFmtId="0" fontId="2" fillId="2" borderId="0" xfId="0" applyFont="1" applyFill="1" applyProtection="1"/>
    <xf numFmtId="0" fontId="0" fillId="2" borderId="0" xfId="0" applyFill="1" applyProtection="1"/>
    <xf numFmtId="0" fontId="5" fillId="5" borderId="0" xfId="0" applyFont="1" applyFill="1" applyBorder="1" applyAlignment="1">
      <alignment horizontal="left" vertical="top"/>
    </xf>
    <xf numFmtId="0" fontId="5" fillId="5" borderId="1" xfId="0" applyFont="1" applyFill="1" applyBorder="1" applyAlignment="1">
      <alignment horizontal="left" vertical="top"/>
    </xf>
    <xf numFmtId="4" fontId="9" fillId="0" borderId="14" xfId="0" applyNumberFormat="1" applyFont="1" applyFill="1" applyBorder="1" applyAlignment="1" applyProtection="1">
      <alignment horizontal="right" vertical="top"/>
      <protection locked="0"/>
    </xf>
    <xf numFmtId="4" fontId="9" fillId="4" borderId="14" xfId="0" applyNumberFormat="1" applyFont="1" applyFill="1" applyBorder="1" applyAlignment="1" applyProtection="1">
      <alignment horizontal="right" vertical="top"/>
    </xf>
    <xf numFmtId="4" fontId="10" fillId="2" borderId="0" xfId="0" applyNumberFormat="1" applyFont="1" applyFill="1" applyBorder="1" applyAlignment="1" applyProtection="1">
      <alignment horizontal="right" vertical="top"/>
    </xf>
    <xf numFmtId="0" fontId="3" fillId="5" borderId="42" xfId="0" applyFont="1" applyFill="1" applyBorder="1" applyAlignment="1">
      <alignment horizontal="center" vertical="top"/>
    </xf>
    <xf numFmtId="0" fontId="3" fillId="5" borderId="43" xfId="0" applyFont="1" applyFill="1" applyBorder="1" applyAlignment="1">
      <alignment horizontal="center" vertical="top"/>
    </xf>
    <xf numFmtId="0" fontId="5" fillId="5" borderId="44" xfId="0" applyFont="1" applyFill="1" applyBorder="1" applyAlignment="1">
      <alignment horizontal="left" vertical="top"/>
    </xf>
    <xf numFmtId="0" fontId="9" fillId="4" borderId="45" xfId="0" applyFont="1" applyFill="1" applyBorder="1" applyAlignment="1">
      <alignment horizontal="center" vertical="top" wrapText="1"/>
    </xf>
    <xf numFmtId="0" fontId="9" fillId="4" borderId="38" xfId="0" applyFont="1" applyFill="1" applyBorder="1" applyAlignment="1">
      <alignment horizontal="center" vertical="top"/>
    </xf>
    <xf numFmtId="0" fontId="6" fillId="4" borderId="46" xfId="0" applyFont="1" applyFill="1" applyBorder="1" applyAlignment="1">
      <alignment horizontal="center" vertical="top"/>
    </xf>
    <xf numFmtId="0" fontId="6" fillId="4" borderId="47" xfId="0" applyFont="1" applyFill="1" applyBorder="1" applyAlignment="1">
      <alignment horizontal="center"/>
    </xf>
    <xf numFmtId="0" fontId="10" fillId="2" borderId="24" xfId="0" applyFont="1" applyFill="1" applyBorder="1" applyAlignment="1" applyProtection="1">
      <alignment horizontal="center" vertical="top"/>
    </xf>
    <xf numFmtId="4" fontId="9" fillId="0" borderId="48" xfId="0" applyNumberFormat="1" applyFont="1" applyFill="1" applyBorder="1" applyAlignment="1" applyProtection="1">
      <alignment horizontal="right" vertical="top"/>
      <protection locked="0"/>
    </xf>
    <xf numFmtId="4" fontId="10" fillId="0" borderId="36" xfId="0" applyNumberFormat="1" applyFont="1" applyFill="1" applyBorder="1" applyAlignment="1" applyProtection="1">
      <alignment horizontal="right" vertical="top"/>
      <protection locked="0"/>
    </xf>
    <xf numFmtId="4" fontId="9" fillId="2" borderId="49" xfId="0" applyNumberFormat="1" applyFont="1" applyFill="1" applyBorder="1" applyAlignment="1" applyProtection="1">
      <alignment horizontal="right" vertical="top"/>
    </xf>
    <xf numFmtId="4" fontId="10" fillId="4" borderId="49" xfId="0" applyNumberFormat="1" applyFont="1" applyFill="1" applyBorder="1" applyAlignment="1" applyProtection="1">
      <alignment horizontal="center" vertical="top"/>
    </xf>
    <xf numFmtId="4" fontId="10" fillId="4" borderId="50" xfId="0" applyNumberFormat="1" applyFont="1" applyFill="1" applyBorder="1" applyAlignment="1" applyProtection="1">
      <alignment horizontal="center" vertical="top"/>
    </xf>
    <xf numFmtId="0" fontId="3" fillId="2" borderId="0" xfId="0" applyFont="1" applyFill="1" applyProtection="1"/>
    <xf numFmtId="0" fontId="9" fillId="2" borderId="0" xfId="0" applyFont="1" applyFill="1" applyBorder="1" applyAlignment="1" applyProtection="1">
      <alignment horizontal="center" vertical="top" wrapText="1"/>
    </xf>
    <xf numFmtId="0" fontId="5" fillId="2" borderId="0" xfId="0" applyFont="1" applyFill="1" applyProtection="1"/>
    <xf numFmtId="0" fontId="9" fillId="4" borderId="3" xfId="0" applyFont="1" applyFill="1" applyBorder="1" applyAlignment="1" applyProtection="1">
      <alignment horizontal="center" vertical="top" wrapText="1"/>
    </xf>
    <xf numFmtId="1" fontId="10" fillId="4" borderId="12" xfId="0" applyNumberFormat="1" applyFont="1" applyFill="1" applyBorder="1" applyAlignment="1" applyProtection="1">
      <alignment horizontal="center" vertical="top"/>
    </xf>
    <xf numFmtId="0" fontId="5" fillId="5" borderId="1" xfId="0" applyFont="1" applyFill="1" applyBorder="1" applyAlignment="1" applyProtection="1">
      <alignment horizontal="left" vertical="top"/>
    </xf>
    <xf numFmtId="4" fontId="5" fillId="5" borderId="1" xfId="0" applyNumberFormat="1" applyFont="1" applyFill="1" applyBorder="1" applyAlignment="1" applyProtection="1">
      <alignment horizontal="right" vertical="top"/>
    </xf>
    <xf numFmtId="0" fontId="5" fillId="5" borderId="1" xfId="0" applyFont="1" applyFill="1" applyBorder="1" applyAlignment="1" applyProtection="1">
      <alignment horizontal="center" vertical="top" wrapText="1"/>
    </xf>
    <xf numFmtId="0" fontId="9" fillId="4" borderId="8" xfId="0" applyFont="1" applyFill="1" applyBorder="1" applyAlignment="1" applyProtection="1">
      <alignment horizontal="left" vertical="top" wrapText="1"/>
    </xf>
    <xf numFmtId="4" fontId="9" fillId="4" borderId="9" xfId="0" applyNumberFormat="1" applyFont="1" applyFill="1" applyBorder="1" applyAlignment="1" applyProtection="1">
      <alignment horizontal="right" vertical="top"/>
    </xf>
    <xf numFmtId="4" fontId="9" fillId="0" borderId="3" xfId="0" applyNumberFormat="1" applyFont="1" applyFill="1" applyBorder="1" applyAlignment="1" applyProtection="1">
      <alignment horizontal="right" vertical="top" wrapText="1"/>
      <protection locked="0"/>
    </xf>
    <xf numFmtId="4" fontId="10" fillId="2" borderId="3" xfId="0" applyNumberFormat="1" applyFont="1" applyFill="1" applyBorder="1" applyAlignment="1" applyProtection="1">
      <alignment horizontal="right" vertical="top" wrapText="1"/>
    </xf>
    <xf numFmtId="0" fontId="3" fillId="5" borderId="42" xfId="0" applyFont="1" applyFill="1" applyBorder="1" applyAlignment="1" applyProtection="1">
      <alignment horizontal="center" vertical="top"/>
    </xf>
    <xf numFmtId="0" fontId="3" fillId="5" borderId="22" xfId="0" applyFont="1" applyFill="1" applyBorder="1" applyAlignment="1" applyProtection="1">
      <alignment horizontal="left" vertical="top"/>
    </xf>
    <xf numFmtId="4" fontId="3" fillId="5" borderId="22" xfId="0" applyNumberFormat="1" applyFont="1" applyFill="1" applyBorder="1" applyAlignment="1" applyProtection="1">
      <alignment horizontal="right" vertical="top"/>
    </xf>
    <xf numFmtId="4" fontId="3" fillId="5" borderId="23" xfId="0" applyNumberFormat="1" applyFont="1" applyFill="1" applyBorder="1" applyAlignment="1" applyProtection="1">
      <alignment horizontal="right" vertical="top"/>
    </xf>
    <xf numFmtId="0" fontId="5" fillId="5" borderId="51" xfId="0" applyFont="1" applyFill="1" applyBorder="1" applyAlignment="1" applyProtection="1">
      <alignment horizontal="center" vertical="top"/>
    </xf>
    <xf numFmtId="4" fontId="5" fillId="5" borderId="44" xfId="0" applyNumberFormat="1" applyFont="1" applyFill="1" applyBorder="1" applyAlignment="1" applyProtection="1">
      <alignment horizontal="right" vertical="top"/>
    </xf>
    <xf numFmtId="4" fontId="10" fillId="2" borderId="36" xfId="0" applyNumberFormat="1" applyFont="1" applyFill="1" applyBorder="1" applyAlignment="1" applyProtection="1">
      <alignment horizontal="right" vertical="top"/>
    </xf>
    <xf numFmtId="0" fontId="10" fillId="4" borderId="24" xfId="0" applyFont="1" applyFill="1" applyBorder="1" applyAlignment="1" applyProtection="1">
      <alignment horizontal="center" vertical="top"/>
    </xf>
    <xf numFmtId="1" fontId="10" fillId="4" borderId="36" xfId="0" applyNumberFormat="1" applyFont="1" applyFill="1" applyBorder="1" applyAlignment="1" applyProtection="1">
      <alignment horizontal="center" vertical="top"/>
    </xf>
    <xf numFmtId="4" fontId="10" fillId="2" borderId="25" xfId="0" applyNumberFormat="1" applyFont="1" applyFill="1" applyBorder="1" applyAlignment="1" applyProtection="1">
      <alignment horizontal="right" vertical="top" wrapText="1"/>
    </xf>
    <xf numFmtId="0" fontId="10" fillId="2" borderId="35" xfId="0" applyFont="1" applyFill="1" applyBorder="1" applyAlignment="1" applyProtection="1">
      <alignment horizontal="center" vertical="top"/>
    </xf>
    <xf numFmtId="0" fontId="11" fillId="2" borderId="0" xfId="0" applyFont="1" applyFill="1" applyBorder="1" applyAlignment="1" applyProtection="1">
      <alignment horizontal="center" vertical="top"/>
    </xf>
    <xf numFmtId="4" fontId="6" fillId="2" borderId="0" xfId="0" applyNumberFormat="1" applyFont="1" applyFill="1" applyBorder="1" applyAlignment="1" applyProtection="1">
      <alignment horizontal="right" vertical="top"/>
    </xf>
    <xf numFmtId="0" fontId="10" fillId="5" borderId="51" xfId="0" applyFont="1" applyFill="1" applyBorder="1" applyAlignment="1" applyProtection="1">
      <alignment horizontal="center" vertical="top"/>
    </xf>
    <xf numFmtId="4" fontId="6" fillId="2" borderId="25" xfId="0" applyNumberFormat="1" applyFont="1" applyFill="1" applyBorder="1" applyAlignment="1" applyProtection="1">
      <alignment horizontal="right" vertical="top"/>
    </xf>
    <xf numFmtId="4" fontId="6" fillId="6" borderId="25" xfId="0" applyNumberFormat="1" applyFont="1" applyFill="1" applyBorder="1" applyAlignment="1" applyProtection="1">
      <alignment horizontal="right" vertical="top"/>
      <protection locked="0"/>
    </xf>
    <xf numFmtId="4" fontId="6" fillId="6" borderId="31" xfId="0" applyNumberFormat="1" applyFont="1" applyFill="1" applyBorder="1" applyAlignment="1" applyProtection="1">
      <alignment horizontal="right" vertical="top"/>
      <protection locked="0"/>
    </xf>
    <xf numFmtId="4" fontId="6" fillId="6" borderId="32" xfId="0" applyNumberFormat="1" applyFont="1" applyFill="1" applyBorder="1" applyAlignment="1" applyProtection="1">
      <alignment horizontal="right" vertical="top"/>
      <protection locked="0"/>
    </xf>
    <xf numFmtId="0" fontId="10" fillId="4" borderId="3" xfId="0" applyFont="1" applyFill="1" applyBorder="1" applyAlignment="1" applyProtection="1">
      <alignment horizontal="center" vertical="top" wrapText="1"/>
    </xf>
    <xf numFmtId="0" fontId="9" fillId="4" borderId="3" xfId="0" applyFont="1" applyFill="1" applyBorder="1" applyAlignment="1" applyProtection="1">
      <alignment horizontal="center" vertical="top"/>
    </xf>
    <xf numFmtId="4" fontId="14" fillId="4" borderId="14" xfId="0" applyNumberFormat="1" applyFont="1" applyFill="1" applyBorder="1" applyAlignment="1" applyProtection="1">
      <alignment horizontal="right" vertical="top"/>
    </xf>
    <xf numFmtId="0" fontId="15" fillId="4" borderId="3" xfId="0" applyFont="1" applyFill="1" applyBorder="1" applyAlignment="1" applyProtection="1">
      <alignment horizontal="center" vertical="top"/>
    </xf>
    <xf numFmtId="4" fontId="15" fillId="4" borderId="3" xfId="0" applyNumberFormat="1" applyFont="1" applyFill="1" applyBorder="1" applyAlignment="1" applyProtection="1">
      <alignment horizontal="right" vertical="top"/>
    </xf>
    <xf numFmtId="0" fontId="14" fillId="4" borderId="14" xfId="0" applyFont="1" applyFill="1" applyBorder="1" applyAlignment="1" applyProtection="1">
      <alignment horizontal="center" vertical="top"/>
      <protection locked="0"/>
    </xf>
    <xf numFmtId="4" fontId="10" fillId="2" borderId="16" xfId="0" applyNumberFormat="1" applyFont="1" applyFill="1" applyBorder="1" applyAlignment="1" applyProtection="1">
      <alignment horizontal="right" vertical="top"/>
    </xf>
    <xf numFmtId="0" fontId="10" fillId="2" borderId="14" xfId="0" applyFont="1" applyFill="1" applyBorder="1" applyAlignment="1" applyProtection="1">
      <alignment horizontal="left" vertical="top" wrapText="1"/>
    </xf>
    <xf numFmtId="0" fontId="3" fillId="3" borderId="4" xfId="0" applyFont="1" applyFill="1" applyBorder="1" applyAlignment="1" applyProtection="1">
      <alignment horizontal="center" vertical="top"/>
    </xf>
    <xf numFmtId="0" fontId="3" fillId="3" borderId="2" xfId="0" applyFont="1" applyFill="1" applyBorder="1" applyAlignment="1" applyProtection="1">
      <alignment horizontal="left" vertical="top"/>
    </xf>
    <xf numFmtId="4" fontId="3" fillId="3" borderId="2" xfId="0" applyNumberFormat="1" applyFont="1" applyFill="1" applyBorder="1" applyAlignment="1" applyProtection="1">
      <alignment horizontal="right" vertical="top"/>
    </xf>
    <xf numFmtId="4" fontId="3" fillId="3" borderId="5" xfId="0" applyNumberFormat="1" applyFont="1" applyFill="1" applyBorder="1" applyAlignment="1" applyProtection="1">
      <alignment horizontal="right" vertical="top"/>
    </xf>
    <xf numFmtId="0" fontId="5" fillId="3" borderId="8" xfId="0" applyFont="1" applyFill="1" applyBorder="1" applyAlignment="1" applyProtection="1">
      <alignment horizontal="center" vertical="top"/>
    </xf>
    <xf numFmtId="0" fontId="17" fillId="3" borderId="1" xfId="0" applyFont="1" applyFill="1" applyBorder="1" applyAlignment="1" applyProtection="1">
      <alignment horizontal="left" vertical="top"/>
    </xf>
    <xf numFmtId="0" fontId="5" fillId="3" borderId="1" xfId="0" applyFont="1" applyFill="1" applyBorder="1" applyAlignment="1" applyProtection="1">
      <alignment horizontal="center" vertical="top" wrapText="1"/>
    </xf>
    <xf numFmtId="4" fontId="5" fillId="3" borderId="1" xfId="0" applyNumberFormat="1" applyFont="1" applyFill="1" applyBorder="1" applyAlignment="1" applyProtection="1">
      <alignment horizontal="right" vertical="top"/>
    </xf>
    <xf numFmtId="4" fontId="5" fillId="3" borderId="9" xfId="0" applyNumberFormat="1" applyFont="1" applyFill="1" applyBorder="1" applyAlignment="1" applyProtection="1">
      <alignment horizontal="right" vertical="top"/>
    </xf>
    <xf numFmtId="0" fontId="9" fillId="7" borderId="4" xfId="0" applyFont="1" applyFill="1" applyBorder="1" applyAlignment="1" applyProtection="1">
      <alignment horizontal="center" vertical="top" wrapText="1"/>
    </xf>
    <xf numFmtId="0" fontId="9" fillId="7" borderId="3" xfId="0" applyFont="1" applyFill="1" applyBorder="1" applyAlignment="1" applyProtection="1">
      <alignment horizontal="center" vertical="top" wrapText="1"/>
    </xf>
    <xf numFmtId="0" fontId="9" fillId="7" borderId="8" xfId="0" applyFont="1" applyFill="1" applyBorder="1" applyAlignment="1" applyProtection="1">
      <alignment horizontal="left" vertical="top" wrapText="1"/>
    </xf>
    <xf numFmtId="0" fontId="10" fillId="7" borderId="16" xfId="0" applyFont="1" applyFill="1" applyBorder="1" applyAlignment="1" applyProtection="1">
      <alignment horizontal="center" vertical="top"/>
    </xf>
    <xf numFmtId="0" fontId="10" fillId="7" borderId="17" xfId="0" applyFont="1" applyFill="1" applyBorder="1" applyAlignment="1" applyProtection="1">
      <alignment horizontal="center" vertical="top" wrapText="1"/>
    </xf>
    <xf numFmtId="0" fontId="10" fillId="7" borderId="16" xfId="0" applyFont="1" applyFill="1" applyBorder="1" applyAlignment="1" applyProtection="1">
      <alignment horizontal="center" vertical="top" wrapText="1"/>
    </xf>
    <xf numFmtId="1" fontId="10" fillId="7" borderId="18" xfId="0" applyNumberFormat="1" applyFont="1" applyFill="1" applyBorder="1" applyAlignment="1" applyProtection="1">
      <alignment horizontal="center" vertical="top"/>
    </xf>
    <xf numFmtId="3" fontId="10" fillId="2" borderId="3" xfId="0" applyNumberFormat="1" applyFont="1" applyFill="1" applyBorder="1" applyAlignment="1" applyProtection="1">
      <alignment horizontal="right" vertical="top" wrapText="1"/>
    </xf>
    <xf numFmtId="3" fontId="10" fillId="2" borderId="3" xfId="0" applyNumberFormat="1" applyFont="1" applyFill="1" applyBorder="1" applyAlignment="1" applyProtection="1">
      <alignment horizontal="right" vertical="top"/>
    </xf>
    <xf numFmtId="3" fontId="10" fillId="0" borderId="3" xfId="0" applyNumberFormat="1" applyFont="1" applyFill="1" applyBorder="1" applyAlignment="1" applyProtection="1">
      <alignment horizontal="right" vertical="top"/>
    </xf>
    <xf numFmtId="3" fontId="10" fillId="0" borderId="3" xfId="0" applyNumberFormat="1" applyFont="1" applyFill="1" applyBorder="1" applyAlignment="1" applyProtection="1">
      <alignment horizontal="right" vertical="top"/>
      <protection locked="0"/>
    </xf>
    <xf numFmtId="0" fontId="9" fillId="5" borderId="14" xfId="0" applyFont="1" applyFill="1" applyBorder="1" applyAlignment="1" applyProtection="1">
      <alignment horizontal="center" vertical="top"/>
    </xf>
    <xf numFmtId="0" fontId="9" fillId="5" borderId="14" xfId="0" applyFont="1" applyFill="1" applyBorder="1" applyAlignment="1" applyProtection="1">
      <alignment horizontal="left" vertical="top" wrapText="1"/>
    </xf>
    <xf numFmtId="4" fontId="9" fillId="5" borderId="14" xfId="0" applyNumberFormat="1" applyFont="1" applyFill="1" applyBorder="1" applyAlignment="1" applyProtection="1">
      <alignment horizontal="right" vertical="top" wrapText="1"/>
    </xf>
    <xf numFmtId="0" fontId="9" fillId="5" borderId="3" xfId="0" applyFont="1" applyFill="1" applyBorder="1" applyAlignment="1" applyProtection="1">
      <alignment horizontal="center" vertical="top"/>
    </xf>
    <xf numFmtId="0" fontId="9" fillId="5" borderId="3" xfId="0" applyFont="1" applyFill="1" applyBorder="1" applyAlignment="1" applyProtection="1">
      <alignment horizontal="left" vertical="top" wrapText="1"/>
    </xf>
    <xf numFmtId="3" fontId="9" fillId="5" borderId="3" xfId="0" applyNumberFormat="1" applyFont="1" applyFill="1" applyBorder="1" applyAlignment="1" applyProtection="1">
      <alignment horizontal="right" vertical="top" wrapText="1"/>
    </xf>
    <xf numFmtId="3" fontId="9" fillId="2" borderId="3" xfId="0" applyNumberFormat="1" applyFont="1" applyFill="1" applyBorder="1" applyAlignment="1" applyProtection="1">
      <alignment horizontal="right" vertical="top"/>
    </xf>
    <xf numFmtId="0" fontId="9" fillId="5" borderId="3" xfId="0" applyFont="1" applyFill="1" applyBorder="1" applyProtection="1"/>
    <xf numFmtId="3" fontId="9" fillId="5" borderId="3" xfId="0" applyNumberFormat="1" applyFont="1" applyFill="1" applyBorder="1" applyAlignment="1" applyProtection="1">
      <alignment horizontal="right" vertical="top"/>
    </xf>
    <xf numFmtId="0" fontId="6" fillId="2" borderId="3" xfId="0" applyFont="1" applyFill="1" applyBorder="1" applyAlignment="1" applyProtection="1">
      <alignment wrapText="1"/>
    </xf>
    <xf numFmtId="0" fontId="9" fillId="5" borderId="3" xfId="0" applyFont="1" applyFill="1" applyBorder="1" applyAlignment="1" applyProtection="1">
      <alignment wrapText="1"/>
    </xf>
    <xf numFmtId="0" fontId="9" fillId="5" borderId="16" xfId="0" applyFont="1" applyFill="1" applyBorder="1" applyAlignment="1" applyProtection="1">
      <alignment horizontal="center" vertical="top"/>
    </xf>
    <xf numFmtId="3" fontId="9" fillId="5" borderId="16" xfId="0" applyNumberFormat="1" applyFont="1" applyFill="1" applyBorder="1" applyAlignment="1" applyProtection="1">
      <alignment horizontal="right" vertical="top"/>
    </xf>
    <xf numFmtId="0" fontId="9" fillId="5" borderId="14" xfId="0" applyFont="1" applyFill="1" applyBorder="1" applyProtection="1"/>
    <xf numFmtId="0" fontId="9" fillId="5" borderId="3" xfId="0" applyFont="1" applyFill="1" applyBorder="1" applyAlignment="1" applyProtection="1">
      <alignment horizontal="center" vertical="top" wrapText="1"/>
    </xf>
    <xf numFmtId="0" fontId="9" fillId="5" borderId="16" xfId="0" applyFont="1" applyFill="1" applyBorder="1" applyAlignment="1" applyProtection="1">
      <alignment horizontal="right" vertical="top"/>
    </xf>
    <xf numFmtId="3" fontId="9" fillId="0" borderId="3" xfId="0" applyNumberFormat="1" applyFont="1" applyFill="1" applyBorder="1" applyAlignment="1" applyProtection="1">
      <alignment horizontal="right" vertical="top"/>
      <protection locked="0"/>
    </xf>
    <xf numFmtId="0" fontId="9" fillId="5" borderId="16" xfId="0" applyFont="1" applyFill="1" applyBorder="1" applyAlignment="1" applyProtection="1">
      <alignment horizontal="left" wrapText="1"/>
    </xf>
    <xf numFmtId="0" fontId="10" fillId="2" borderId="3" xfId="0" applyFont="1" applyFill="1" applyBorder="1" applyProtection="1"/>
    <xf numFmtId="0" fontId="10" fillId="2" borderId="3" xfId="0" applyFont="1" applyFill="1" applyBorder="1" applyAlignment="1" applyProtection="1">
      <alignment wrapText="1"/>
    </xf>
    <xf numFmtId="3" fontId="10" fillId="2" borderId="0" xfId="0" applyNumberFormat="1" applyFont="1" applyFill="1" applyBorder="1" applyAlignment="1" applyProtection="1">
      <alignment horizontal="right" vertical="top"/>
    </xf>
    <xf numFmtId="0" fontId="0" fillId="2" borderId="0" xfId="0" applyFill="1" applyBorder="1" applyProtection="1"/>
    <xf numFmtId="3" fontId="10" fillId="2" borderId="15" xfId="0" applyNumberFormat="1" applyFont="1" applyFill="1" applyBorder="1" applyAlignment="1" applyProtection="1">
      <alignment horizontal="right" vertical="top"/>
    </xf>
    <xf numFmtId="3" fontId="9" fillId="2" borderId="0" xfId="0" applyNumberFormat="1" applyFont="1" applyFill="1" applyBorder="1" applyAlignment="1" applyProtection="1">
      <alignment horizontal="right" vertical="top"/>
    </xf>
    <xf numFmtId="0" fontId="6" fillId="2" borderId="0" xfId="0" applyFont="1" applyFill="1" applyBorder="1" applyAlignment="1" applyProtection="1">
      <alignment wrapText="1"/>
    </xf>
    <xf numFmtId="0" fontId="9" fillId="2" borderId="0" xfId="0" applyFont="1" applyFill="1" applyBorder="1" applyAlignment="1" applyProtection="1">
      <alignment wrapText="1"/>
    </xf>
    <xf numFmtId="0" fontId="9" fillId="2" borderId="0" xfId="0" applyFont="1" applyFill="1" applyBorder="1" applyAlignment="1" applyProtection="1">
      <alignment horizontal="right" vertical="top"/>
    </xf>
    <xf numFmtId="0" fontId="6" fillId="2" borderId="0" xfId="0" applyFont="1" applyFill="1" applyBorder="1" applyAlignment="1" applyProtection="1">
      <alignment vertical="top" wrapText="1"/>
    </xf>
    <xf numFmtId="0" fontId="9" fillId="2" borderId="0" xfId="0" applyFont="1" applyFill="1" applyBorder="1" applyAlignment="1" applyProtection="1">
      <alignment horizontal="left" wrapText="1"/>
    </xf>
    <xf numFmtId="0" fontId="10" fillId="2" borderId="16" xfId="0" applyFont="1" applyFill="1" applyBorder="1" applyProtection="1"/>
    <xf numFmtId="3" fontId="10" fillId="2" borderId="16" xfId="0" applyNumberFormat="1" applyFont="1" applyFill="1" applyBorder="1" applyAlignment="1" applyProtection="1">
      <alignment horizontal="right" vertical="top"/>
    </xf>
    <xf numFmtId="3" fontId="9" fillId="2" borderId="14" xfId="0" applyNumberFormat="1" applyFont="1" applyFill="1" applyBorder="1" applyAlignment="1" applyProtection="1">
      <alignment horizontal="right" vertical="top" wrapText="1"/>
    </xf>
    <xf numFmtId="3" fontId="10" fillId="2" borderId="14" xfId="0" applyNumberFormat="1" applyFont="1" applyFill="1" applyBorder="1" applyAlignment="1" applyProtection="1">
      <alignment horizontal="right" vertical="top" wrapText="1"/>
    </xf>
    <xf numFmtId="3" fontId="13" fillId="2" borderId="3" xfId="0" applyNumberFormat="1" applyFont="1" applyFill="1" applyBorder="1" applyAlignment="1" applyProtection="1">
      <alignment horizontal="right" vertical="top" wrapText="1"/>
    </xf>
    <xf numFmtId="3" fontId="10" fillId="6" borderId="3" xfId="0" applyNumberFormat="1" applyFont="1" applyFill="1" applyBorder="1" applyAlignment="1" applyProtection="1">
      <alignment horizontal="right" vertical="top" wrapText="1"/>
      <protection locked="0"/>
    </xf>
    <xf numFmtId="4" fontId="10" fillId="0" borderId="30" xfId="0" applyNumberFormat="1" applyFont="1" applyFill="1" applyBorder="1" applyAlignment="1" applyProtection="1">
      <alignment horizontal="right" vertical="top"/>
      <protection locked="0"/>
    </xf>
    <xf numFmtId="4" fontId="10" fillId="0" borderId="41" xfId="0" applyNumberFormat="1" applyFont="1" applyFill="1" applyBorder="1" applyAlignment="1" applyProtection="1">
      <alignment horizontal="right" vertical="top"/>
      <protection locked="0"/>
    </xf>
    <xf numFmtId="0" fontId="10" fillId="2" borderId="15" xfId="0" applyFont="1" applyFill="1" applyBorder="1" applyAlignment="1" applyProtection="1">
      <alignment horizontal="left" vertical="top" wrapText="1"/>
    </xf>
    <xf numFmtId="0" fontId="10" fillId="2" borderId="15" xfId="0" applyFont="1" applyFill="1" applyBorder="1" applyAlignment="1" applyProtection="1">
      <alignment wrapText="1"/>
    </xf>
    <xf numFmtId="0" fontId="9" fillId="2" borderId="16" xfId="0" applyFont="1" applyFill="1" applyBorder="1" applyAlignment="1" applyProtection="1">
      <alignment vertical="top" wrapText="1"/>
    </xf>
    <xf numFmtId="3" fontId="9" fillId="2" borderId="16" xfId="0" applyNumberFormat="1" applyFont="1" applyFill="1" applyBorder="1" applyAlignment="1" applyProtection="1">
      <alignment horizontal="right" vertical="top"/>
    </xf>
    <xf numFmtId="3" fontId="10" fillId="2" borderId="15" xfId="0" applyNumberFormat="1" applyFont="1" applyFill="1" applyBorder="1" applyAlignment="1" applyProtection="1">
      <alignment horizontal="right" vertical="top" wrapText="1"/>
    </xf>
    <xf numFmtId="0" fontId="10" fillId="2" borderId="3" xfId="0" applyFont="1" applyFill="1" applyBorder="1" applyAlignment="1" applyProtection="1">
      <alignment vertical="top"/>
    </xf>
    <xf numFmtId="0" fontId="9" fillId="5" borderId="10" xfId="0" applyFont="1" applyFill="1" applyBorder="1" applyAlignment="1" applyProtection="1">
      <alignment horizontal="left" vertical="top" wrapText="1"/>
    </xf>
    <xf numFmtId="0" fontId="3" fillId="8" borderId="10" xfId="0" applyFont="1" applyFill="1" applyBorder="1" applyAlignment="1" applyProtection="1">
      <alignment horizontal="center" vertical="top"/>
    </xf>
    <xf numFmtId="0" fontId="3" fillId="8" borderId="11" xfId="0" applyFont="1" applyFill="1" applyBorder="1" applyAlignment="1" applyProtection="1">
      <alignment vertical="top" wrapText="1"/>
    </xf>
    <xf numFmtId="0" fontId="17" fillId="8" borderId="11" xfId="0" applyFont="1" applyFill="1" applyBorder="1" applyAlignment="1" applyProtection="1">
      <alignment horizontal="left" vertical="top"/>
    </xf>
    <xf numFmtId="0" fontId="3" fillId="8" borderId="11" xfId="0" applyFont="1" applyFill="1" applyBorder="1" applyAlignment="1" applyProtection="1">
      <alignment horizontal="left" vertical="top"/>
    </xf>
    <xf numFmtId="0" fontId="3" fillId="8" borderId="11" xfId="0" applyFont="1" applyFill="1" applyBorder="1" applyAlignment="1" applyProtection="1">
      <alignment horizontal="center" vertical="top"/>
    </xf>
    <xf numFmtId="0" fontId="3" fillId="8" borderId="12" xfId="0" applyFont="1" applyFill="1" applyBorder="1" applyAlignment="1" applyProtection="1">
      <alignment horizontal="center" vertical="top"/>
    </xf>
    <xf numFmtId="0" fontId="3" fillId="9" borderId="10" xfId="0" applyFont="1" applyFill="1" applyBorder="1" applyAlignment="1" applyProtection="1">
      <alignment horizontal="center" vertical="top"/>
    </xf>
    <xf numFmtId="0" fontId="3" fillId="9" borderId="11" xfId="0" applyFont="1" applyFill="1" applyBorder="1" applyAlignment="1" applyProtection="1">
      <alignment vertical="top" wrapText="1"/>
    </xf>
    <xf numFmtId="0" fontId="17" fillId="9" borderId="11" xfId="0" applyFont="1" applyFill="1" applyBorder="1" applyAlignment="1" applyProtection="1">
      <alignment horizontal="left" vertical="top"/>
    </xf>
    <xf numFmtId="0" fontId="3" fillId="9" borderId="11" xfId="0" applyFont="1" applyFill="1" applyBorder="1" applyAlignment="1" applyProtection="1">
      <alignment horizontal="left" vertical="top"/>
    </xf>
    <xf numFmtId="0" fontId="3" fillId="9" borderId="11" xfId="0" applyFont="1" applyFill="1" applyBorder="1" applyAlignment="1" applyProtection="1">
      <alignment horizontal="center" vertical="top"/>
    </xf>
    <xf numFmtId="0" fontId="3" fillId="9" borderId="12" xfId="0" applyFont="1" applyFill="1" applyBorder="1" applyAlignment="1" applyProtection="1">
      <alignment horizontal="center" vertical="top"/>
    </xf>
    <xf numFmtId="0" fontId="10" fillId="2" borderId="4" xfId="0" applyFont="1" applyFill="1" applyBorder="1" applyAlignment="1" applyProtection="1">
      <alignment horizontal="left" vertical="top" wrapText="1"/>
    </xf>
    <xf numFmtId="0" fontId="10" fillId="2" borderId="3" xfId="0" applyFont="1" applyFill="1" applyBorder="1" applyAlignment="1" applyProtection="1">
      <alignment vertical="top" wrapText="1"/>
    </xf>
    <xf numFmtId="0" fontId="10" fillId="2" borderId="14" xfId="0" applyFont="1" applyFill="1" applyBorder="1" applyAlignment="1" applyProtection="1">
      <alignment horizontal="left" vertical="top" indent="1"/>
    </xf>
    <xf numFmtId="0" fontId="21" fillId="2" borderId="14" xfId="0" applyFont="1" applyFill="1" applyBorder="1" applyAlignment="1" applyProtection="1">
      <alignment horizontal="left" vertical="top" indent="1"/>
    </xf>
    <xf numFmtId="0" fontId="9" fillId="2" borderId="3" xfId="0" applyFont="1" applyFill="1" applyBorder="1" applyAlignment="1" applyProtection="1">
      <alignment horizontal="left" vertical="top" indent="1"/>
    </xf>
    <xf numFmtId="0" fontId="6" fillId="2" borderId="3" xfId="0" applyFont="1" applyFill="1" applyBorder="1" applyAlignment="1" applyProtection="1">
      <alignment horizontal="left" vertical="top" indent="1"/>
    </xf>
    <xf numFmtId="0" fontId="6" fillId="2" borderId="0" xfId="0" applyFont="1" applyFill="1" applyBorder="1" applyAlignment="1" applyProtection="1">
      <alignment horizontal="left" vertical="top" indent="1"/>
    </xf>
    <xf numFmtId="0" fontId="9" fillId="2" borderId="0" xfId="0" applyFont="1" applyFill="1" applyBorder="1" applyAlignment="1" applyProtection="1">
      <alignment horizontal="left" vertical="top" indent="1"/>
    </xf>
    <xf numFmtId="0" fontId="6" fillId="4" borderId="17" xfId="0" applyFont="1" applyFill="1" applyBorder="1" applyAlignment="1">
      <alignment horizontal="center" vertical="top"/>
    </xf>
    <xf numFmtId="0" fontId="9" fillId="4" borderId="14" xfId="0" applyFont="1" applyFill="1" applyBorder="1" applyAlignment="1">
      <alignment horizontal="center" vertical="center"/>
    </xf>
    <xf numFmtId="0" fontId="9" fillId="2" borderId="3" xfId="0" applyFont="1" applyFill="1" applyBorder="1" applyAlignment="1">
      <alignment horizontal="center" vertical="center"/>
    </xf>
    <xf numFmtId="0" fontId="3" fillId="2" borderId="0" xfId="0" applyFont="1" applyFill="1" applyAlignment="1">
      <alignment horizontal="center" vertical="center"/>
    </xf>
    <xf numFmtId="0" fontId="23" fillId="3" borderId="2" xfId="0" applyFont="1" applyFill="1" applyBorder="1" applyAlignment="1">
      <alignment horizontal="left" vertical="top"/>
    </xf>
    <xf numFmtId="0" fontId="15" fillId="4" borderId="17" xfId="0" applyFont="1" applyFill="1" applyBorder="1" applyAlignment="1" applyProtection="1">
      <alignment horizontal="center" vertical="top"/>
      <protection locked="0"/>
    </xf>
    <xf numFmtId="0" fontId="15" fillId="2" borderId="3" xfId="0" applyFont="1" applyFill="1" applyBorder="1" applyAlignment="1" applyProtection="1">
      <alignment horizontal="left" vertical="top" wrapText="1"/>
    </xf>
    <xf numFmtId="0" fontId="15" fillId="5" borderId="3" xfId="0" applyFont="1" applyFill="1" applyBorder="1" applyAlignment="1" applyProtection="1">
      <alignment horizontal="left" vertical="top" wrapText="1"/>
    </xf>
    <xf numFmtId="0" fontId="14" fillId="5" borderId="3"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5" fillId="2" borderId="2"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5" fillId="2" borderId="0" xfId="0" applyFont="1" applyFill="1" applyBorder="1"/>
    <xf numFmtId="4" fontId="15" fillId="2" borderId="0" xfId="0" applyNumberFormat="1" applyFont="1" applyFill="1" applyBorder="1" applyAlignment="1" applyProtection="1">
      <alignment horizontal="left" vertical="top" wrapText="1"/>
    </xf>
    <xf numFmtId="164" fontId="15" fillId="2" borderId="0" xfId="0" applyNumberFormat="1" applyFont="1" applyFill="1" applyBorder="1" applyAlignment="1" applyProtection="1">
      <alignment horizontal="left" vertical="top" wrapText="1"/>
    </xf>
    <xf numFmtId="0" fontId="15" fillId="2"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0" xfId="0" applyFont="1" applyFill="1" applyBorder="1" applyAlignment="1">
      <alignment vertical="top" wrapText="1"/>
    </xf>
    <xf numFmtId="0" fontId="9" fillId="5" borderId="3" xfId="0" applyFont="1" applyFill="1" applyBorder="1" applyAlignment="1" applyProtection="1">
      <alignment horizontal="left" vertical="top" indent="1"/>
    </xf>
    <xf numFmtId="0" fontId="10" fillId="2" borderId="3" xfId="0" applyFont="1" applyFill="1" applyBorder="1" applyAlignment="1" applyProtection="1">
      <alignment horizontal="left" vertical="top" indent="1"/>
    </xf>
    <xf numFmtId="0" fontId="7" fillId="2" borderId="3" xfId="0" applyFont="1" applyFill="1" applyBorder="1" applyAlignment="1" applyProtection="1">
      <alignment horizontal="left" vertical="top" indent="1"/>
    </xf>
    <xf numFmtId="0" fontId="0" fillId="2" borderId="0" xfId="0" applyFill="1" applyBorder="1" applyAlignment="1" applyProtection="1">
      <alignment horizontal="left" indent="1"/>
    </xf>
    <xf numFmtId="0" fontId="0" fillId="2" borderId="0" xfId="0" applyFill="1" applyAlignment="1" applyProtection="1">
      <alignment horizontal="left" indent="1"/>
    </xf>
    <xf numFmtId="0" fontId="9" fillId="2" borderId="0" xfId="0" applyFont="1" applyFill="1" applyBorder="1" applyAlignment="1" applyProtection="1">
      <alignment horizontal="left" vertical="top" wrapText="1" indent="1"/>
    </xf>
    <xf numFmtId="0" fontId="3" fillId="3" borderId="10" xfId="0" applyFont="1" applyFill="1" applyBorder="1" applyAlignment="1">
      <alignment horizontal="left" vertical="top" indent="1"/>
    </xf>
    <xf numFmtId="0" fontId="3" fillId="5" borderId="4" xfId="0" applyFont="1" applyFill="1" applyBorder="1" applyAlignment="1">
      <alignment horizontal="left" vertical="top" indent="1"/>
    </xf>
    <xf numFmtId="0" fontId="6" fillId="2" borderId="0" xfId="0" applyFont="1" applyFill="1" applyBorder="1" applyAlignment="1">
      <alignment horizontal="left" vertical="top" indent="1"/>
    </xf>
    <xf numFmtId="0" fontId="0" fillId="2" borderId="0" xfId="0" applyFill="1" applyAlignment="1">
      <alignment horizontal="left" vertical="top" indent="1"/>
    </xf>
    <xf numFmtId="0" fontId="9" fillId="2" borderId="15" xfId="0" applyFont="1" applyFill="1" applyBorder="1" applyAlignment="1" applyProtection="1">
      <alignment horizontal="left" vertical="top" indent="1"/>
    </xf>
    <xf numFmtId="0" fontId="10" fillId="2" borderId="2" xfId="0" applyFont="1" applyFill="1" applyBorder="1" applyAlignment="1" applyProtection="1">
      <alignment horizontal="left" vertical="top" indent="1"/>
    </xf>
    <xf numFmtId="0" fontId="10" fillId="2" borderId="0" xfId="0" applyFont="1" applyFill="1" applyBorder="1" applyAlignment="1" applyProtection="1">
      <alignment horizontal="left" vertical="top" indent="1"/>
    </xf>
    <xf numFmtId="0" fontId="0" fillId="2" borderId="0" xfId="0" applyFill="1" applyBorder="1" applyAlignment="1">
      <alignment horizontal="left" vertical="top" indent="1"/>
    </xf>
    <xf numFmtId="4" fontId="6" fillId="2" borderId="0" xfId="0" applyNumberFormat="1" applyFont="1" applyFill="1" applyBorder="1" applyAlignment="1" applyProtection="1">
      <alignment horizontal="left" vertical="top" indent="1"/>
    </xf>
    <xf numFmtId="164" fontId="6" fillId="2" borderId="0" xfId="0" applyNumberFormat="1" applyFont="1" applyFill="1" applyBorder="1" applyAlignment="1" applyProtection="1">
      <alignment horizontal="left" vertical="top" indent="1"/>
    </xf>
    <xf numFmtId="0" fontId="3" fillId="3" borderId="4" xfId="0" applyFont="1" applyFill="1" applyBorder="1" applyAlignment="1">
      <alignment horizontal="left" vertical="top" indent="1"/>
    </xf>
    <xf numFmtId="0" fontId="5" fillId="5" borderId="8" xfId="0" applyFont="1" applyFill="1" applyBorder="1" applyAlignment="1">
      <alignment horizontal="left" vertical="top" indent="1"/>
    </xf>
    <xf numFmtId="0" fontId="0" fillId="0" borderId="4" xfId="0" applyFill="1" applyBorder="1" applyAlignment="1" applyProtection="1">
      <alignment horizontal="left" vertical="top" indent="1"/>
      <protection locked="0"/>
    </xf>
    <xf numFmtId="0" fontId="0" fillId="0" borderId="6" xfId="0" applyFill="1" applyBorder="1" applyAlignment="1" applyProtection="1">
      <alignment horizontal="left" vertical="top" indent="1"/>
      <protection locked="0"/>
    </xf>
    <xf numFmtId="0" fontId="0" fillId="0" borderId="8" xfId="0" applyFill="1" applyBorder="1" applyAlignment="1" applyProtection="1">
      <alignment horizontal="left" vertical="top" indent="1"/>
      <protection locked="0"/>
    </xf>
    <xf numFmtId="0" fontId="0" fillId="5" borderId="6" xfId="0" applyFill="1" applyBorder="1" applyAlignment="1">
      <alignment horizontal="left" vertical="top" indent="1"/>
    </xf>
    <xf numFmtId="0" fontId="0" fillId="2" borderId="6" xfId="0" applyFill="1" applyBorder="1" applyAlignment="1">
      <alignment horizontal="left" vertical="top" indent="1"/>
    </xf>
    <xf numFmtId="0" fontId="5" fillId="3" borderId="6" xfId="0" applyFont="1" applyFill="1" applyBorder="1" applyAlignment="1">
      <alignment horizontal="left" vertical="top" indent="1"/>
    </xf>
    <xf numFmtId="0" fontId="5" fillId="3" borderId="6" xfId="0" applyFont="1" applyFill="1" applyBorder="1" applyAlignment="1">
      <alignment horizontal="left" vertical="top" wrapText="1" indent="1"/>
    </xf>
    <xf numFmtId="0" fontId="0" fillId="0" borderId="4" xfId="0" applyFill="1" applyBorder="1" applyAlignment="1" applyProtection="1">
      <alignment horizontal="left" vertical="top" wrapText="1" indent="1"/>
      <protection locked="0"/>
    </xf>
    <xf numFmtId="0" fontId="0" fillId="0" borderId="6" xfId="0" applyFill="1" applyBorder="1" applyAlignment="1" applyProtection="1">
      <alignment horizontal="left" vertical="top" wrapText="1" indent="1"/>
      <protection locked="0"/>
    </xf>
    <xf numFmtId="0" fontId="0" fillId="0" borderId="8" xfId="0" applyFill="1" applyBorder="1" applyAlignment="1" applyProtection="1">
      <alignment horizontal="left" vertical="top" wrapText="1" indent="1"/>
      <protection locked="0"/>
    </xf>
    <xf numFmtId="0" fontId="9" fillId="2" borderId="8" xfId="0" applyFont="1" applyFill="1" applyBorder="1" applyAlignment="1" applyProtection="1">
      <alignment horizontal="center" vertical="top" wrapText="1"/>
    </xf>
    <xf numFmtId="0" fontId="12" fillId="2" borderId="0" xfId="0" applyFont="1" applyFill="1"/>
    <xf numFmtId="0" fontId="12" fillId="2" borderId="0" xfId="0" applyFont="1" applyFill="1" applyAlignment="1">
      <alignment vertical="top"/>
    </xf>
    <xf numFmtId="0" fontId="18" fillId="2" borderId="0" xfId="0" applyFont="1" applyFill="1"/>
    <xf numFmtId="0" fontId="0" fillId="2" borderId="0" xfId="0" applyFill="1" applyAlignment="1">
      <alignment horizontal="left"/>
    </xf>
    <xf numFmtId="0" fontId="32" fillId="4" borderId="15" xfId="0" applyFont="1" applyFill="1" applyBorder="1" applyAlignment="1">
      <alignment horizontal="center" vertical="top"/>
    </xf>
    <xf numFmtId="0" fontId="32" fillId="4" borderId="14" xfId="0" applyFont="1" applyFill="1" applyBorder="1" applyAlignment="1">
      <alignment horizontal="center" vertical="center"/>
    </xf>
    <xf numFmtId="0" fontId="32" fillId="5" borderId="52" xfId="0" applyFont="1" applyFill="1" applyBorder="1" applyAlignment="1">
      <alignment horizontal="left" vertical="top" wrapText="1"/>
    </xf>
    <xf numFmtId="0" fontId="32" fillId="5" borderId="13" xfId="0" applyFont="1" applyFill="1" applyBorder="1" applyAlignment="1">
      <alignment horizontal="center" vertical="top" wrapText="1"/>
    </xf>
    <xf numFmtId="0" fontId="34" fillId="5" borderId="6" xfId="0" applyFont="1" applyFill="1" applyBorder="1" applyAlignment="1">
      <alignment horizontal="left" vertical="top" wrapText="1"/>
    </xf>
    <xf numFmtId="0" fontId="7" fillId="0" borderId="53" xfId="0" applyFont="1" applyFill="1" applyBorder="1" applyAlignment="1" applyProtection="1">
      <alignment horizontal="left" vertical="top" wrapText="1"/>
      <protection locked="0"/>
    </xf>
    <xf numFmtId="0" fontId="7" fillId="2" borderId="33" xfId="0" applyFont="1" applyFill="1" applyBorder="1" applyAlignment="1">
      <alignment horizontal="center" vertical="top" wrapText="1"/>
    </xf>
    <xf numFmtId="0" fontId="34" fillId="2" borderId="33"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3" xfId="0" applyFont="1" applyFill="1" applyBorder="1" applyAlignment="1">
      <alignment horizontal="center" vertical="top" wrapText="1"/>
    </xf>
    <xf numFmtId="0" fontId="34" fillId="2" borderId="3" xfId="0" applyFont="1" applyFill="1" applyBorder="1" applyAlignment="1">
      <alignment horizontal="left" vertical="top" wrapText="1"/>
    </xf>
    <xf numFmtId="0" fontId="7" fillId="2" borderId="29" xfId="0" applyFont="1" applyFill="1" applyBorder="1" applyAlignment="1">
      <alignment horizontal="left" vertical="top" wrapText="1"/>
    </xf>
    <xf numFmtId="0" fontId="7" fillId="2" borderId="31" xfId="0" applyFont="1" applyFill="1" applyBorder="1" applyAlignment="1">
      <alignment horizontal="center" vertical="top" wrapText="1"/>
    </xf>
    <xf numFmtId="0" fontId="34" fillId="2" borderId="31" xfId="0" applyFont="1" applyFill="1" applyBorder="1" applyAlignment="1">
      <alignment horizontal="left" vertical="top" wrapText="1"/>
    </xf>
    <xf numFmtId="0" fontId="32" fillId="5" borderId="6" xfId="0" applyFont="1" applyFill="1" applyBorder="1" applyAlignment="1">
      <alignment horizontal="left" vertical="top" wrapText="1"/>
    </xf>
    <xf numFmtId="0" fontId="34" fillId="5" borderId="13" xfId="0" applyFont="1" applyFill="1" applyBorder="1" applyAlignment="1">
      <alignment horizontal="left" vertical="top" wrapText="1"/>
    </xf>
    <xf numFmtId="0" fontId="33" fillId="5" borderId="13" xfId="0" applyFont="1" applyFill="1" applyBorder="1" applyAlignment="1">
      <alignment horizontal="left" vertical="top" wrapText="1"/>
    </xf>
    <xf numFmtId="0" fontId="32" fillId="2" borderId="13" xfId="0" applyFont="1" applyFill="1" applyBorder="1" applyAlignment="1">
      <alignment horizontal="center" vertical="top" wrapText="1"/>
    </xf>
    <xf numFmtId="0" fontId="33" fillId="2" borderId="13" xfId="0" applyFont="1" applyFill="1" applyBorder="1" applyAlignment="1">
      <alignment horizontal="left" vertical="top" wrapText="1"/>
    </xf>
    <xf numFmtId="0" fontId="7" fillId="0" borderId="3" xfId="0" applyFont="1" applyFill="1" applyBorder="1" applyAlignment="1" applyProtection="1">
      <alignment horizontal="center" vertical="top" wrapText="1"/>
      <protection locked="0"/>
    </xf>
    <xf numFmtId="0" fontId="7" fillId="2" borderId="53" xfId="0" applyFont="1" applyFill="1" applyBorder="1" applyAlignment="1" applyProtection="1">
      <alignment horizontal="left" vertical="top" wrapText="1"/>
      <protection locked="0"/>
    </xf>
    <xf numFmtId="0" fontId="32" fillId="2" borderId="8" xfId="0" applyFont="1" applyFill="1" applyBorder="1" applyAlignment="1">
      <alignment horizontal="left" vertical="top" wrapText="1"/>
    </xf>
    <xf numFmtId="0" fontId="32" fillId="2" borderId="14" xfId="0" applyFont="1" applyFill="1" applyBorder="1" applyAlignment="1">
      <alignment horizontal="center" vertical="top" wrapText="1"/>
    </xf>
    <xf numFmtId="0" fontId="33" fillId="2" borderId="1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center" vertical="top" wrapText="1"/>
    </xf>
    <xf numFmtId="0" fontId="34" fillId="2" borderId="0" xfId="0" applyFont="1" applyFill="1" applyBorder="1" applyAlignment="1">
      <alignment horizontal="left" vertical="top" wrapText="1"/>
    </xf>
    <xf numFmtId="0" fontId="7" fillId="2" borderId="0" xfId="0" applyFont="1" applyFill="1" applyBorder="1" applyAlignment="1">
      <alignment vertical="top" wrapText="1"/>
    </xf>
    <xf numFmtId="0" fontId="34" fillId="2" borderId="0" xfId="0" applyFont="1" applyFill="1" applyBorder="1" applyAlignment="1">
      <alignment vertical="top" wrapText="1"/>
    </xf>
    <xf numFmtId="0" fontId="35" fillId="2" borderId="0" xfId="0" applyFont="1" applyFill="1"/>
    <xf numFmtId="0" fontId="35" fillId="2" borderId="0" xfId="0" applyFont="1" applyFill="1" applyAlignment="1">
      <alignment horizontal="center" vertical="top"/>
    </xf>
    <xf numFmtId="0" fontId="36" fillId="2" borderId="0" xfId="0" applyFont="1" applyFill="1"/>
    <xf numFmtId="0" fontId="37" fillId="2" borderId="0" xfId="0" applyFont="1" applyFill="1"/>
    <xf numFmtId="4" fontId="7" fillId="2" borderId="3" xfId="0" applyNumberFormat="1" applyFont="1" applyFill="1" applyBorder="1" applyAlignment="1">
      <alignment horizontal="right" vertical="top"/>
    </xf>
    <xf numFmtId="0" fontId="32" fillId="4" borderId="14" xfId="0" applyFont="1" applyFill="1" applyBorder="1" applyAlignment="1">
      <alignment horizontal="center" vertical="top"/>
    </xf>
    <xf numFmtId="0" fontId="7" fillId="4" borderId="16" xfId="0" applyFont="1" applyFill="1" applyBorder="1" applyAlignment="1">
      <alignment horizontal="center" vertical="top"/>
    </xf>
    <xf numFmtId="0" fontId="7" fillId="4" borderId="17" xfId="0" applyFont="1" applyFill="1" applyBorder="1" applyAlignment="1">
      <alignment horizontal="center" vertical="top"/>
    </xf>
    <xf numFmtId="0" fontId="34" fillId="4" borderId="16" xfId="0" applyFont="1" applyFill="1" applyBorder="1" applyAlignment="1" applyProtection="1">
      <alignment horizontal="center" vertical="top"/>
      <protection locked="0"/>
    </xf>
    <xf numFmtId="0" fontId="34" fillId="5" borderId="13" xfId="0" applyFont="1" applyFill="1" applyBorder="1" applyAlignment="1" applyProtection="1">
      <alignment horizontal="left" vertical="top" wrapText="1"/>
      <protection locked="0"/>
    </xf>
    <xf numFmtId="0" fontId="7" fillId="2" borderId="21" xfId="0" applyFont="1" applyFill="1" applyBorder="1" applyAlignment="1">
      <alignment horizontal="left" vertical="top" indent="1"/>
    </xf>
    <xf numFmtId="0" fontId="34" fillId="2" borderId="33"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indent="1"/>
    </xf>
    <xf numFmtId="0" fontId="7" fillId="2" borderId="10" xfId="0" applyFont="1" applyFill="1" applyBorder="1" applyAlignment="1" applyProtection="1">
      <alignment horizontal="left" vertical="top" wrapText="1"/>
    </xf>
    <xf numFmtId="0" fontId="7" fillId="2" borderId="3" xfId="0" applyFont="1" applyFill="1" applyBorder="1" applyAlignment="1" applyProtection="1">
      <alignment horizontal="center" vertical="top" wrapText="1"/>
    </xf>
    <xf numFmtId="0" fontId="34" fillId="2" borderId="3"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indent="1"/>
    </xf>
    <xf numFmtId="0" fontId="7" fillId="2" borderId="29" xfId="0" applyFont="1" applyFill="1" applyBorder="1" applyAlignment="1" applyProtection="1">
      <alignment horizontal="left" vertical="top" wrapText="1"/>
    </xf>
    <xf numFmtId="0" fontId="7" fillId="2" borderId="31" xfId="0" applyFont="1" applyFill="1" applyBorder="1" applyAlignment="1" applyProtection="1">
      <alignment horizontal="center" vertical="top" wrapText="1"/>
    </xf>
    <xf numFmtId="0" fontId="34" fillId="2" borderId="31" xfId="0" applyFont="1" applyFill="1" applyBorder="1" applyAlignment="1" applyProtection="1">
      <alignment horizontal="left" vertical="top" wrapText="1"/>
      <protection locked="0"/>
    </xf>
    <xf numFmtId="0" fontId="32" fillId="2" borderId="21" xfId="0" applyFont="1" applyFill="1" applyBorder="1" applyAlignment="1">
      <alignment horizontal="left" vertical="top" indent="1"/>
    </xf>
    <xf numFmtId="0" fontId="7" fillId="2" borderId="17" xfId="0" applyFont="1" applyFill="1" applyBorder="1" applyAlignment="1" applyProtection="1">
      <alignment horizontal="left" vertical="top" wrapText="1"/>
    </xf>
    <xf numFmtId="0" fontId="32" fillId="2" borderId="21" xfId="0" applyFont="1" applyFill="1" applyBorder="1" applyAlignment="1" applyProtection="1">
      <alignment horizontal="left" vertical="top" indent="1"/>
    </xf>
    <xf numFmtId="0" fontId="7" fillId="2" borderId="56" xfId="0" applyFont="1" applyFill="1" applyBorder="1" applyAlignment="1" applyProtection="1">
      <alignment horizontal="center" vertical="top" wrapText="1"/>
    </xf>
    <xf numFmtId="0" fontId="7" fillId="0" borderId="10" xfId="0" applyFont="1" applyFill="1" applyBorder="1" applyAlignment="1" applyProtection="1">
      <alignment horizontal="left" vertical="top" wrapText="1"/>
    </xf>
    <xf numFmtId="0" fontId="32" fillId="5" borderId="6" xfId="0" applyFont="1" applyFill="1" applyBorder="1" applyAlignment="1" applyProtection="1">
      <alignment horizontal="left" vertical="top" wrapText="1"/>
    </xf>
    <xf numFmtId="0" fontId="32" fillId="5" borderId="13" xfId="0" applyFont="1" applyFill="1" applyBorder="1" applyAlignment="1" applyProtection="1">
      <alignment horizontal="center" vertical="top" wrapText="1"/>
    </xf>
    <xf numFmtId="0" fontId="33" fillId="5" borderId="13" xfId="0" applyFont="1" applyFill="1" applyBorder="1" applyAlignment="1" applyProtection="1">
      <alignment horizontal="left" vertical="top" wrapText="1"/>
      <protection locked="0"/>
    </xf>
    <xf numFmtId="0" fontId="7" fillId="2" borderId="21" xfId="0" applyFont="1" applyFill="1" applyBorder="1" applyAlignment="1" applyProtection="1">
      <alignment horizontal="left" vertical="top" indent="1"/>
    </xf>
    <xf numFmtId="0" fontId="7" fillId="2" borderId="33" xfId="0" applyFont="1" applyFill="1" applyBorder="1" applyAlignment="1" applyProtection="1">
      <alignment horizontal="center" vertical="top" wrapText="1"/>
    </xf>
    <xf numFmtId="0" fontId="32" fillId="5" borderId="39" xfId="0" applyFont="1" applyFill="1" applyBorder="1" applyAlignment="1" applyProtection="1">
      <alignment horizontal="left" vertical="top" wrapText="1"/>
    </xf>
    <xf numFmtId="0" fontId="32" fillId="5" borderId="49" xfId="0" applyFont="1" applyFill="1" applyBorder="1" applyAlignment="1" applyProtection="1">
      <alignment horizontal="center" vertical="top" wrapText="1"/>
    </xf>
    <xf numFmtId="0" fontId="33" fillId="5" borderId="49" xfId="0" applyFont="1" applyFill="1" applyBorder="1" applyAlignment="1" applyProtection="1">
      <alignment horizontal="left" vertical="top" wrapText="1"/>
      <protection locked="0"/>
    </xf>
    <xf numFmtId="0" fontId="34" fillId="2" borderId="31" xfId="0" applyFont="1" applyFill="1" applyBorder="1" applyAlignment="1" applyProtection="1">
      <alignment horizontal="left" vertical="top" wrapText="1"/>
    </xf>
    <xf numFmtId="164" fontId="7" fillId="0" borderId="10" xfId="0" applyNumberFormat="1" applyFont="1" applyFill="1" applyBorder="1" applyAlignment="1" applyProtection="1">
      <alignment horizontal="left" vertical="top" wrapText="1"/>
      <protection locked="0"/>
    </xf>
    <xf numFmtId="0" fontId="34" fillId="2" borderId="3" xfId="0" applyFont="1" applyFill="1" applyBorder="1" applyAlignment="1" applyProtection="1">
      <alignment horizontal="left" vertical="top" wrapText="1"/>
    </xf>
    <xf numFmtId="0" fontId="32" fillId="5" borderId="21" xfId="0" applyFont="1" applyFill="1" applyBorder="1" applyAlignment="1" applyProtection="1">
      <alignment horizontal="left" vertical="top" indent="1"/>
    </xf>
    <xf numFmtId="0" fontId="32" fillId="5" borderId="53" xfId="0" applyFont="1" applyFill="1" applyBorder="1" applyAlignment="1" applyProtection="1">
      <alignment horizontal="left" vertical="top" wrapText="1"/>
    </xf>
    <xf numFmtId="0" fontId="32" fillId="2" borderId="33" xfId="0" applyFont="1" applyFill="1" applyBorder="1" applyAlignment="1" applyProtection="1">
      <alignment horizontal="center" vertical="top" wrapText="1"/>
    </xf>
    <xf numFmtId="0" fontId="33" fillId="2" borderId="33" xfId="0" applyFont="1" applyFill="1" applyBorder="1" applyAlignment="1" applyProtection="1">
      <alignment horizontal="left" vertical="top" wrapText="1"/>
      <protection locked="0"/>
    </xf>
    <xf numFmtId="0" fontId="32" fillId="2" borderId="24" xfId="0" applyFont="1" applyFill="1" applyBorder="1" applyAlignment="1" applyProtection="1">
      <alignment horizontal="left" vertical="top" indent="1"/>
    </xf>
    <xf numFmtId="0" fontId="32" fillId="2" borderId="10" xfId="0" applyFont="1" applyFill="1" applyBorder="1" applyAlignment="1" applyProtection="1">
      <alignment horizontal="left" vertical="top" wrapText="1"/>
    </xf>
    <xf numFmtId="0" fontId="32" fillId="2" borderId="3" xfId="0" applyFont="1" applyFill="1" applyBorder="1" applyAlignment="1" applyProtection="1">
      <alignment horizontal="center" vertical="top" wrapText="1"/>
    </xf>
    <xf numFmtId="0" fontId="33" fillId="2" borderId="3"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indent="1"/>
      <protection locked="0"/>
    </xf>
    <xf numFmtId="0" fontId="7" fillId="2" borderId="29" xfId="0" applyFont="1" applyFill="1" applyBorder="1" applyAlignment="1" applyProtection="1">
      <alignment horizontal="left" vertical="top" wrapText="1"/>
      <protection locked="0"/>
    </xf>
    <xf numFmtId="0" fontId="7" fillId="2" borderId="0" xfId="0" applyFont="1" applyFill="1" applyBorder="1" applyAlignment="1">
      <alignment horizontal="left" vertical="top" indent="1"/>
    </xf>
    <xf numFmtId="0" fontId="35" fillId="2" borderId="0" xfId="0" applyFont="1" applyFill="1" applyBorder="1" applyAlignment="1">
      <alignment horizontal="left" vertical="top" indent="1"/>
    </xf>
    <xf numFmtId="0" fontId="35" fillId="2" borderId="0" xfId="0" applyFont="1" applyFill="1" applyAlignment="1">
      <alignment horizontal="left" vertical="top" indent="1"/>
    </xf>
    <xf numFmtId="0" fontId="34" fillId="4" borderId="17" xfId="0" applyFont="1" applyFill="1" applyBorder="1" applyAlignment="1">
      <alignment horizontal="center" vertical="top"/>
    </xf>
    <xf numFmtId="0" fontId="40" fillId="3" borderId="4" xfId="0" applyFont="1" applyFill="1" applyBorder="1" applyAlignment="1">
      <alignment horizontal="center" vertical="top"/>
    </xf>
    <xf numFmtId="0" fontId="9" fillId="2" borderId="10" xfId="0" applyFont="1" applyFill="1" applyBorder="1" applyAlignment="1" applyProtection="1">
      <alignment horizontal="center" vertical="top" wrapText="1"/>
    </xf>
    <xf numFmtId="0" fontId="19" fillId="2" borderId="0" xfId="0" applyFont="1" applyFill="1" applyAlignment="1">
      <alignment horizontal="center" vertical="top"/>
    </xf>
    <xf numFmtId="0" fontId="41" fillId="2" borderId="0" xfId="0" applyFont="1" applyFill="1" applyAlignment="1">
      <alignment horizontal="center" vertical="top"/>
    </xf>
    <xf numFmtId="0" fontId="37" fillId="2" borderId="0" xfId="0" applyFont="1" applyFill="1" applyProtection="1"/>
    <xf numFmtId="0" fontId="19" fillId="2" borderId="0" xfId="0" applyFont="1" applyFill="1"/>
    <xf numFmtId="4" fontId="32" fillId="2" borderId="54" xfId="0" applyNumberFormat="1" applyFont="1" applyFill="1" applyBorder="1" applyAlignment="1" applyProtection="1">
      <alignment horizontal="right" vertical="top"/>
    </xf>
    <xf numFmtId="0" fontId="32" fillId="2" borderId="12" xfId="0" applyFont="1" applyFill="1" applyBorder="1" applyAlignment="1" applyProtection="1">
      <alignment horizontal="center" vertical="top"/>
    </xf>
    <xf numFmtId="0" fontId="32" fillId="2" borderId="3" xfId="0" applyFont="1" applyFill="1" applyBorder="1" applyAlignment="1" applyProtection="1">
      <alignment horizontal="center" vertical="top"/>
    </xf>
    <xf numFmtId="0" fontId="32" fillId="2" borderId="25" xfId="0" applyFont="1" applyFill="1" applyBorder="1" applyAlignment="1" applyProtection="1">
      <alignment horizontal="center" vertical="top"/>
    </xf>
    <xf numFmtId="4" fontId="7" fillId="0" borderId="12" xfId="0" applyNumberFormat="1" applyFont="1" applyFill="1" applyBorder="1" applyProtection="1">
      <protection locked="0"/>
    </xf>
    <xf numFmtId="4" fontId="7" fillId="0" borderId="3" xfId="0" applyNumberFormat="1" applyFont="1" applyFill="1" applyBorder="1" applyAlignment="1" applyProtection="1">
      <alignment horizontal="center" vertical="top"/>
      <protection locked="0"/>
    </xf>
    <xf numFmtId="4" fontId="7" fillId="0" borderId="25" xfId="0" applyNumberFormat="1" applyFont="1" applyFill="1" applyBorder="1" applyAlignment="1" applyProtection="1">
      <alignment horizontal="center" vertical="top"/>
      <protection locked="0"/>
    </xf>
    <xf numFmtId="4" fontId="7" fillId="0" borderId="30" xfId="0" applyNumberFormat="1" applyFont="1" applyFill="1" applyBorder="1" applyProtection="1">
      <protection locked="0"/>
    </xf>
    <xf numFmtId="4" fontId="7" fillId="0" borderId="31" xfId="0" applyNumberFormat="1" applyFont="1" applyFill="1" applyBorder="1" applyAlignment="1" applyProtection="1">
      <alignment horizontal="center" vertical="top"/>
      <protection locked="0"/>
    </xf>
    <xf numFmtId="4" fontId="7" fillId="0" borderId="32" xfId="0" applyNumberFormat="1" applyFont="1" applyFill="1" applyBorder="1" applyAlignment="1" applyProtection="1">
      <alignment horizontal="center" vertical="top"/>
      <protection locked="0"/>
    </xf>
    <xf numFmtId="4" fontId="7" fillId="2" borderId="3" xfId="0" applyNumberFormat="1" applyFont="1" applyFill="1" applyBorder="1" applyAlignment="1" applyProtection="1">
      <alignment vertical="top"/>
    </xf>
    <xf numFmtId="0" fontId="32" fillId="2" borderId="3" xfId="0" applyFont="1" applyFill="1" applyBorder="1" applyAlignment="1" applyProtection="1">
      <alignment horizontal="left" vertical="top" indent="1"/>
    </xf>
    <xf numFmtId="4" fontId="32" fillId="2" borderId="3" xfId="0" applyNumberFormat="1" applyFont="1" applyFill="1" applyBorder="1" applyProtection="1"/>
    <xf numFmtId="0" fontId="38" fillId="3" borderId="2" xfId="0" applyFont="1" applyFill="1" applyBorder="1" applyAlignment="1">
      <alignment vertical="top"/>
    </xf>
    <xf numFmtId="0" fontId="32" fillId="4" borderId="10" xfId="0" applyFont="1" applyFill="1" applyBorder="1" applyAlignment="1" applyProtection="1">
      <alignment horizontal="left" vertical="top" wrapText="1"/>
    </xf>
    <xf numFmtId="0" fontId="32" fillId="4" borderId="10" xfId="0" applyFont="1" applyFill="1" applyBorder="1" applyAlignment="1" applyProtection="1">
      <alignment horizontal="left" vertical="top" wrapText="1"/>
      <protection locked="0"/>
    </xf>
    <xf numFmtId="0" fontId="33" fillId="4" borderId="8" xfId="0" applyFont="1" applyFill="1" applyBorder="1" applyAlignment="1" applyProtection="1">
      <alignment horizontal="left" vertical="top" wrapText="1"/>
      <protection locked="0"/>
    </xf>
    <xf numFmtId="0" fontId="34" fillId="4" borderId="10" xfId="0" applyFont="1" applyFill="1" applyBorder="1" applyAlignment="1" applyProtection="1">
      <alignment horizontal="left" vertical="top" wrapText="1"/>
    </xf>
    <xf numFmtId="0" fontId="19" fillId="2" borderId="0" xfId="0" applyFont="1" applyFill="1" applyProtection="1"/>
    <xf numFmtId="0" fontId="7" fillId="2" borderId="3" xfId="0" applyFont="1" applyFill="1" applyBorder="1" applyAlignment="1" applyProtection="1">
      <alignment horizontal="left" vertical="top" wrapText="1"/>
    </xf>
    <xf numFmtId="3" fontId="7" fillId="2" borderId="3" xfId="0" applyNumberFormat="1" applyFont="1" applyFill="1" applyBorder="1" applyAlignment="1" applyProtection="1">
      <alignment horizontal="right" vertical="top" wrapText="1"/>
    </xf>
    <xf numFmtId="3" fontId="7" fillId="2" borderId="3" xfId="0" applyNumberFormat="1" applyFont="1" applyFill="1" applyBorder="1" applyAlignment="1" applyProtection="1">
      <alignment horizontal="right" vertical="top"/>
    </xf>
    <xf numFmtId="0" fontId="7" fillId="2" borderId="3" xfId="0" applyFont="1" applyFill="1" applyBorder="1" applyProtection="1"/>
    <xf numFmtId="3" fontId="7" fillId="0" borderId="3" xfId="0" applyNumberFormat="1" applyFont="1" applyFill="1" applyBorder="1" applyAlignment="1" applyProtection="1">
      <alignment horizontal="right" vertical="top"/>
      <protection locked="0"/>
    </xf>
    <xf numFmtId="0" fontId="7" fillId="2" borderId="3" xfId="0" applyFont="1" applyFill="1" applyBorder="1" applyAlignment="1" applyProtection="1">
      <alignment wrapText="1"/>
    </xf>
    <xf numFmtId="0" fontId="32" fillId="5" borderId="3" xfId="0" applyFont="1" applyFill="1" applyBorder="1" applyAlignment="1" applyProtection="1">
      <alignment horizontal="center" vertical="top"/>
    </xf>
    <xf numFmtId="0" fontId="32" fillId="5" borderId="3" xfId="0" applyFont="1" applyFill="1" applyBorder="1" applyProtection="1"/>
    <xf numFmtId="3" fontId="32" fillId="5" borderId="3" xfId="0" applyNumberFormat="1" applyFont="1" applyFill="1" applyBorder="1" applyAlignment="1" applyProtection="1">
      <alignment horizontal="right" vertical="top"/>
    </xf>
    <xf numFmtId="0" fontId="7" fillId="2" borderId="3" xfId="0" applyFont="1" applyFill="1" applyBorder="1" applyAlignment="1" applyProtection="1">
      <alignment vertical="top"/>
    </xf>
    <xf numFmtId="3" fontId="32" fillId="0" borderId="3" xfId="0" applyNumberFormat="1" applyFont="1" applyFill="1" applyBorder="1" applyAlignment="1" applyProtection="1">
      <alignment horizontal="right" vertical="top"/>
    </xf>
    <xf numFmtId="0" fontId="32" fillId="5" borderId="16" xfId="0" applyFont="1" applyFill="1" applyBorder="1" applyAlignment="1" applyProtection="1">
      <alignment horizontal="center" vertical="top"/>
    </xf>
    <xf numFmtId="0" fontId="32" fillId="5" borderId="16" xfId="0" applyFont="1" applyFill="1" applyBorder="1" applyAlignment="1" applyProtection="1">
      <alignment horizontal="right" vertical="top"/>
    </xf>
    <xf numFmtId="3" fontId="32" fillId="5" borderId="16" xfId="0" applyNumberFormat="1" applyFont="1" applyFill="1" applyBorder="1" applyAlignment="1" applyProtection="1">
      <alignment horizontal="right" vertical="top"/>
    </xf>
    <xf numFmtId="0" fontId="32" fillId="5" borderId="59" xfId="0" applyFont="1" applyFill="1" applyBorder="1" applyAlignment="1" applyProtection="1">
      <alignment horizontal="center" vertical="top"/>
    </xf>
    <xf numFmtId="0" fontId="32" fillId="5" borderId="59" xfId="0" applyFont="1" applyFill="1" applyBorder="1" applyAlignment="1" applyProtection="1">
      <alignment horizontal="left" vertical="center"/>
    </xf>
    <xf numFmtId="3" fontId="32" fillId="5" borderId="59" xfId="0" applyNumberFormat="1" applyFont="1" applyFill="1" applyBorder="1" applyAlignment="1" applyProtection="1">
      <alignment horizontal="right" vertical="top"/>
    </xf>
    <xf numFmtId="0" fontId="32" fillId="5" borderId="14" xfId="0" applyFont="1" applyFill="1" applyBorder="1" applyAlignment="1" applyProtection="1">
      <alignment horizontal="center" vertical="top"/>
    </xf>
    <xf numFmtId="0" fontId="32" fillId="5" borderId="14" xfId="0" applyFont="1" applyFill="1" applyBorder="1" applyProtection="1"/>
    <xf numFmtId="0" fontId="7" fillId="2" borderId="14" xfId="0" applyFont="1" applyFill="1" applyBorder="1" applyAlignment="1" applyProtection="1">
      <alignment horizontal="left" vertical="top" indent="1"/>
    </xf>
    <xf numFmtId="0" fontId="7" fillId="2" borderId="14" xfId="0" applyFont="1" applyFill="1" applyBorder="1" applyAlignment="1" applyProtection="1">
      <alignment vertical="top"/>
    </xf>
    <xf numFmtId="3" fontId="32" fillId="2" borderId="14" xfId="0" applyNumberFormat="1" applyFont="1" applyFill="1" applyBorder="1" applyAlignment="1" applyProtection="1">
      <alignment horizontal="right" vertical="top"/>
    </xf>
    <xf numFmtId="0" fontId="7" fillId="2" borderId="14" xfId="0" applyFont="1" applyFill="1" applyBorder="1" applyAlignment="1" applyProtection="1">
      <alignment vertical="top" wrapText="1"/>
    </xf>
    <xf numFmtId="0" fontId="32" fillId="5" borderId="3" xfId="0" applyFont="1" applyFill="1" applyBorder="1" applyAlignment="1" applyProtection="1">
      <alignment horizontal="center" vertical="top" wrapText="1"/>
    </xf>
    <xf numFmtId="3" fontId="32" fillId="0" borderId="3" xfId="0" applyNumberFormat="1" applyFont="1" applyFill="1" applyBorder="1" applyAlignment="1" applyProtection="1">
      <alignment horizontal="right" vertical="top"/>
      <protection locked="0"/>
    </xf>
    <xf numFmtId="0" fontId="7" fillId="2" borderId="3" xfId="0" applyFont="1" applyFill="1" applyBorder="1" applyAlignment="1" applyProtection="1">
      <alignment horizontal="left" vertical="top" wrapText="1" indent="1"/>
    </xf>
    <xf numFmtId="0" fontId="7" fillId="2" borderId="3" xfId="0" applyFont="1" applyFill="1" applyBorder="1" applyAlignment="1" applyProtection="1">
      <alignment vertical="top" wrapText="1"/>
    </xf>
    <xf numFmtId="0" fontId="21" fillId="2" borderId="14" xfId="0" applyFont="1" applyFill="1" applyBorder="1" applyAlignment="1" applyProtection="1">
      <alignment horizontal="left" vertical="top" wrapText="1"/>
    </xf>
    <xf numFmtId="3" fontId="21" fillId="2" borderId="14" xfId="0" applyNumberFormat="1" applyFont="1" applyFill="1" applyBorder="1" applyAlignment="1" applyProtection="1">
      <alignment horizontal="right" vertical="top" wrapText="1"/>
    </xf>
    <xf numFmtId="0" fontId="21" fillId="2" borderId="3" xfId="0" applyFont="1" applyFill="1" applyBorder="1" applyAlignment="1" applyProtection="1">
      <alignment horizontal="left" vertical="top" wrapText="1"/>
    </xf>
    <xf numFmtId="3" fontId="21" fillId="2" borderId="3" xfId="0" applyNumberFormat="1" applyFont="1" applyFill="1" applyBorder="1" applyAlignment="1" applyProtection="1">
      <alignment horizontal="right" vertical="top" wrapText="1"/>
    </xf>
    <xf numFmtId="3" fontId="21" fillId="6" borderId="3" xfId="0" applyNumberFormat="1" applyFont="1" applyFill="1" applyBorder="1" applyAlignment="1" applyProtection="1">
      <alignment horizontal="right" vertical="top" wrapText="1"/>
      <protection locked="0"/>
    </xf>
    <xf numFmtId="3" fontId="21" fillId="2" borderId="3" xfId="0" applyNumberFormat="1" applyFont="1" applyFill="1" applyBorder="1" applyAlignment="1" applyProtection="1">
      <alignment horizontal="right" vertical="top"/>
    </xf>
    <xf numFmtId="3" fontId="21" fillId="0" borderId="3" xfId="0" applyNumberFormat="1" applyFont="1" applyFill="1" applyBorder="1" applyAlignment="1" applyProtection="1">
      <alignment horizontal="right" vertical="top"/>
      <protection locked="0"/>
    </xf>
    <xf numFmtId="3" fontId="21" fillId="2" borderId="16" xfId="0" applyNumberFormat="1" applyFont="1" applyFill="1" applyBorder="1" applyAlignment="1" applyProtection="1">
      <alignment horizontal="right" vertical="top"/>
    </xf>
    <xf numFmtId="0" fontId="3" fillId="8" borderId="43" xfId="0" applyFont="1" applyFill="1" applyBorder="1" applyAlignment="1" applyProtection="1">
      <alignment horizontal="center" vertical="top"/>
    </xf>
    <xf numFmtId="0" fontId="5" fillId="8" borderId="0" xfId="0" applyFont="1" applyFill="1" applyBorder="1" applyAlignment="1" applyProtection="1">
      <alignment vertical="top"/>
    </xf>
    <xf numFmtId="4" fontId="3" fillId="8" borderId="0" xfId="0" applyNumberFormat="1" applyFont="1" applyFill="1" applyBorder="1" applyAlignment="1" applyProtection="1">
      <alignment vertical="top"/>
    </xf>
    <xf numFmtId="0" fontId="17" fillId="8" borderId="0" xfId="0" applyFont="1" applyFill="1" applyBorder="1" applyAlignment="1" applyProtection="1">
      <alignment vertical="top"/>
    </xf>
    <xf numFmtId="0" fontId="3" fillId="9" borderId="43" xfId="0" applyFont="1" applyFill="1" applyBorder="1" applyAlignment="1" applyProtection="1">
      <alignment horizontal="center" vertical="top"/>
    </xf>
    <xf numFmtId="0" fontId="17" fillId="9" borderId="0" xfId="0" applyFont="1" applyFill="1" applyBorder="1" applyAlignment="1" applyProtection="1">
      <alignment vertical="top"/>
    </xf>
    <xf numFmtId="0" fontId="5" fillId="9" borderId="0" xfId="0" applyFont="1" applyFill="1" applyBorder="1" applyAlignment="1" applyProtection="1">
      <alignment vertical="top"/>
    </xf>
    <xf numFmtId="4" fontId="3" fillId="9" borderId="0" xfId="0" applyNumberFormat="1" applyFont="1" applyFill="1" applyBorder="1" applyAlignment="1" applyProtection="1">
      <alignment vertical="top"/>
    </xf>
    <xf numFmtId="0" fontId="21" fillId="2" borderId="10" xfId="0" applyFont="1" applyFill="1" applyBorder="1" applyAlignment="1" applyProtection="1">
      <alignment horizontal="left" vertical="top" wrapText="1"/>
    </xf>
    <xf numFmtId="0" fontId="37" fillId="2" borderId="0" xfId="0" applyFont="1" applyFill="1" applyAlignment="1" applyProtection="1">
      <alignment vertical="top"/>
    </xf>
    <xf numFmtId="0" fontId="9" fillId="5" borderId="14" xfId="0" applyFont="1" applyFill="1" applyBorder="1" applyAlignment="1" applyProtection="1">
      <alignment horizontal="left" vertical="top" indent="1"/>
    </xf>
    <xf numFmtId="3" fontId="9" fillId="5" borderId="14" xfId="0" applyNumberFormat="1" applyFont="1" applyFill="1" applyBorder="1" applyAlignment="1" applyProtection="1">
      <alignment horizontal="right" vertical="top" wrapText="1"/>
    </xf>
    <xf numFmtId="0" fontId="23" fillId="2" borderId="0" xfId="0" applyFont="1" applyFill="1"/>
    <xf numFmtId="0" fontId="22" fillId="2" borderId="0" xfId="0" applyFont="1" applyFill="1" applyAlignment="1">
      <alignment vertical="center"/>
    </xf>
    <xf numFmtId="4" fontId="7" fillId="2" borderId="12" xfId="0" applyNumberFormat="1" applyFont="1" applyFill="1" applyBorder="1" applyAlignment="1" applyProtection="1">
      <alignment horizontal="right" vertical="top"/>
    </xf>
    <xf numFmtId="1" fontId="10" fillId="2" borderId="14" xfId="0" applyNumberFormat="1" applyFont="1" applyFill="1" applyBorder="1" applyAlignment="1" applyProtection="1">
      <alignment horizontal="left" vertical="top" indent="1"/>
    </xf>
    <xf numFmtId="1" fontId="10" fillId="2" borderId="16" xfId="0" applyNumberFormat="1" applyFont="1" applyFill="1" applyBorder="1" applyAlignment="1" applyProtection="1">
      <alignment horizontal="left" vertical="top" indent="1"/>
    </xf>
    <xf numFmtId="0" fontId="21" fillId="2" borderId="3" xfId="0" applyFont="1" applyFill="1" applyBorder="1" applyAlignment="1" applyProtection="1">
      <alignment horizontal="left" vertical="top" indent="1"/>
    </xf>
    <xf numFmtId="0" fontId="21" fillId="2" borderId="61" xfId="0" applyFont="1" applyFill="1" applyBorder="1" applyAlignment="1" applyProtection="1">
      <alignment horizontal="left" vertical="top" indent="1"/>
    </xf>
    <xf numFmtId="0" fontId="9" fillId="2" borderId="16" xfId="0" applyFont="1" applyFill="1" applyBorder="1" applyAlignment="1" applyProtection="1">
      <alignment horizontal="left" vertical="top" indent="1"/>
    </xf>
    <xf numFmtId="0" fontId="32" fillId="2" borderId="3" xfId="0" applyFont="1" applyFill="1" applyBorder="1" applyAlignment="1">
      <alignment horizontal="center" vertical="top"/>
    </xf>
    <xf numFmtId="0" fontId="7" fillId="5" borderId="49" xfId="0" applyFont="1" applyFill="1" applyBorder="1" applyAlignment="1">
      <alignment horizontal="center" vertical="top"/>
    </xf>
    <xf numFmtId="0" fontId="7" fillId="2" borderId="54" xfId="0" applyFont="1" applyFill="1" applyBorder="1" applyAlignment="1">
      <alignment horizontal="center" vertical="top"/>
    </xf>
    <xf numFmtId="0" fontId="7" fillId="2" borderId="12" xfId="0" applyFont="1" applyFill="1" applyBorder="1" applyAlignment="1">
      <alignment horizontal="right" vertical="top"/>
    </xf>
    <xf numFmtId="4" fontId="7" fillId="0" borderId="12" xfId="0" applyNumberFormat="1" applyFont="1" applyFill="1" applyBorder="1" applyAlignment="1" applyProtection="1">
      <alignment vertical="top"/>
      <protection locked="0"/>
    </xf>
    <xf numFmtId="4" fontId="7" fillId="2" borderId="12" xfId="0" applyNumberFormat="1" applyFont="1" applyFill="1" applyBorder="1"/>
    <xf numFmtId="4" fontId="7" fillId="2" borderId="12" xfId="0" applyNumberFormat="1" applyFont="1" applyFill="1" applyBorder="1" applyAlignment="1">
      <alignment horizontal="right" vertical="top"/>
    </xf>
    <xf numFmtId="4" fontId="7" fillId="2" borderId="30" xfId="0" applyNumberFormat="1" applyFont="1" applyFill="1" applyBorder="1" applyAlignment="1">
      <alignment horizontal="right" vertical="top"/>
    </xf>
    <xf numFmtId="4" fontId="7" fillId="2" borderId="12" xfId="0" applyNumberFormat="1" applyFont="1" applyFill="1" applyBorder="1" applyAlignment="1">
      <alignment vertical="top"/>
    </xf>
    <xf numFmtId="0" fontId="7" fillId="5" borderId="13" xfId="0" applyFont="1" applyFill="1" applyBorder="1" applyAlignment="1">
      <alignment horizontal="center" vertical="top"/>
    </xf>
    <xf numFmtId="0" fontId="7" fillId="2" borderId="33" xfId="0" applyFont="1" applyFill="1" applyBorder="1" applyAlignment="1">
      <alignment horizontal="center" vertical="top"/>
    </xf>
    <xf numFmtId="4" fontId="7" fillId="0" borderId="3" xfId="0" applyNumberFormat="1" applyFont="1" applyFill="1" applyBorder="1" applyProtection="1">
      <protection locked="0"/>
    </xf>
    <xf numFmtId="4" fontId="7" fillId="2" borderId="3" xfId="0" applyNumberFormat="1" applyFont="1" applyFill="1" applyBorder="1"/>
    <xf numFmtId="4" fontId="7" fillId="2" borderId="31" xfId="0" applyNumberFormat="1" applyFont="1" applyFill="1" applyBorder="1"/>
    <xf numFmtId="4" fontId="7" fillId="2" borderId="31" xfId="0" applyNumberFormat="1" applyFont="1" applyFill="1" applyBorder="1" applyAlignment="1">
      <alignment horizontal="right" vertical="top"/>
    </xf>
    <xf numFmtId="0" fontId="7" fillId="0" borderId="3"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xf>
    <xf numFmtId="4" fontId="7" fillId="2" borderId="3" xfId="0" applyNumberFormat="1" applyFont="1" applyFill="1" applyBorder="1" applyAlignment="1" applyProtection="1">
      <alignment horizontal="right" vertical="top"/>
    </xf>
    <xf numFmtId="4" fontId="7" fillId="2" borderId="3" xfId="0" applyNumberFormat="1" applyFont="1" applyFill="1" applyBorder="1" applyAlignment="1">
      <alignment vertical="top"/>
    </xf>
    <xf numFmtId="0" fontId="7" fillId="2" borderId="13" xfId="0" applyFont="1" applyFill="1" applyBorder="1" applyAlignment="1">
      <alignment horizontal="center" vertical="top"/>
    </xf>
    <xf numFmtId="4" fontId="7" fillId="5" borderId="13" xfId="0" applyNumberFormat="1" applyFont="1" applyFill="1" applyBorder="1" applyAlignment="1">
      <alignment horizontal="center" vertical="top"/>
    </xf>
    <xf numFmtId="4" fontId="7" fillId="2" borderId="33" xfId="0" applyNumberFormat="1" applyFont="1" applyFill="1" applyBorder="1" applyAlignment="1">
      <alignment horizontal="center" vertical="top"/>
    </xf>
    <xf numFmtId="3" fontId="7" fillId="2" borderId="31" xfId="0" applyNumberFormat="1" applyFont="1" applyFill="1" applyBorder="1"/>
    <xf numFmtId="3" fontId="32" fillId="2" borderId="14" xfId="0" applyNumberFormat="1" applyFont="1" applyFill="1" applyBorder="1" applyAlignment="1">
      <alignment horizontal="right" vertical="top"/>
    </xf>
    <xf numFmtId="0" fontId="7" fillId="2" borderId="0" xfId="0" applyFont="1" applyFill="1" applyBorder="1"/>
    <xf numFmtId="0" fontId="35" fillId="2" borderId="0" xfId="0" applyFont="1" applyFill="1" applyBorder="1"/>
    <xf numFmtId="0" fontId="38" fillId="3" borderId="42" xfId="0" applyFont="1" applyFill="1" applyBorder="1" applyAlignment="1">
      <alignment horizontal="center" vertical="top"/>
    </xf>
    <xf numFmtId="0" fontId="38" fillId="3" borderId="22" xfId="0" applyFont="1" applyFill="1" applyBorder="1"/>
    <xf numFmtId="0" fontId="38" fillId="3" borderId="22" xfId="0" applyFont="1" applyFill="1" applyBorder="1" applyAlignment="1">
      <alignment horizontal="left" vertical="top"/>
    </xf>
    <xf numFmtId="0" fontId="39" fillId="3" borderId="22" xfId="0" applyFont="1" applyFill="1" applyBorder="1" applyAlignment="1">
      <alignment horizontal="left" vertical="top"/>
    </xf>
    <xf numFmtId="0" fontId="3" fillId="3" borderId="22" xfId="0" applyFont="1" applyFill="1" applyBorder="1" applyAlignment="1">
      <alignment horizontal="center" vertical="top"/>
    </xf>
    <xf numFmtId="0" fontId="35" fillId="3" borderId="51" xfId="0" applyFont="1" applyFill="1" applyBorder="1" applyAlignment="1">
      <alignment horizontal="center" vertical="top"/>
    </xf>
    <xf numFmtId="0" fontId="32" fillId="4" borderId="45" xfId="0" applyFont="1" applyFill="1" applyBorder="1" applyAlignment="1">
      <alignment horizontal="center" vertical="top"/>
    </xf>
    <xf numFmtId="0" fontId="32" fillId="4" borderId="38" xfId="0" applyFont="1" applyFill="1" applyBorder="1" applyAlignment="1">
      <alignment horizontal="center" vertical="top"/>
    </xf>
    <xf numFmtId="0" fontId="7" fillId="4" borderId="46" xfId="0" applyFont="1" applyFill="1" applyBorder="1" applyAlignment="1">
      <alignment horizontal="center" vertical="top"/>
    </xf>
    <xf numFmtId="0" fontId="32" fillId="5" borderId="62" xfId="0" applyFont="1" applyFill="1" applyBorder="1" applyAlignment="1">
      <alignment horizontal="left" vertical="top" indent="1"/>
    </xf>
    <xf numFmtId="4" fontId="7" fillId="2" borderId="36" xfId="0" applyNumberFormat="1" applyFont="1" applyFill="1" applyBorder="1" applyAlignment="1" applyProtection="1">
      <alignment horizontal="right" vertical="top"/>
    </xf>
    <xf numFmtId="0" fontId="32" fillId="5" borderId="62" xfId="0" applyFont="1" applyFill="1" applyBorder="1" applyAlignment="1" applyProtection="1">
      <alignment horizontal="left" vertical="top" indent="1"/>
    </xf>
    <xf numFmtId="0" fontId="32" fillId="5" borderId="64" xfId="0" applyFont="1" applyFill="1" applyBorder="1" applyAlignment="1" applyProtection="1">
      <alignment horizontal="left" vertical="top" indent="1"/>
    </xf>
    <xf numFmtId="4" fontId="32" fillId="2" borderId="58" xfId="0" applyNumberFormat="1" applyFont="1" applyFill="1" applyBorder="1" applyAlignment="1" applyProtection="1">
      <alignment horizontal="right" vertical="top"/>
    </xf>
    <xf numFmtId="0" fontId="3" fillId="3" borderId="42" xfId="0" applyFont="1" applyFill="1" applyBorder="1" applyAlignment="1">
      <alignment horizontal="center" vertical="top"/>
    </xf>
    <xf numFmtId="4" fontId="7" fillId="2" borderId="25" xfId="0" applyNumberFormat="1" applyFont="1" applyFill="1" applyBorder="1" applyAlignment="1">
      <alignment horizontal="right" vertical="top"/>
    </xf>
    <xf numFmtId="4" fontId="7" fillId="2" borderId="36" xfId="0" applyNumberFormat="1" applyFont="1" applyFill="1" applyBorder="1" applyAlignment="1">
      <alignment horizontal="right" vertical="top"/>
    </xf>
    <xf numFmtId="4" fontId="7" fillId="2" borderId="41" xfId="0" applyNumberFormat="1" applyFont="1" applyFill="1" applyBorder="1" applyAlignment="1">
      <alignment horizontal="right" vertical="top"/>
    </xf>
    <xf numFmtId="0" fontId="38" fillId="3" borderId="22" xfId="0" applyFont="1" applyFill="1" applyBorder="1" applyAlignment="1">
      <alignment horizontal="center" vertical="top"/>
    </xf>
    <xf numFmtId="0" fontId="38" fillId="3" borderId="23" xfId="0" applyFont="1" applyFill="1" applyBorder="1" applyAlignment="1">
      <alignment horizontal="center" vertical="top"/>
    </xf>
    <xf numFmtId="0" fontId="32" fillId="2" borderId="3" xfId="0" applyFont="1" applyFill="1" applyBorder="1" applyAlignment="1">
      <alignment horizontal="center" vertical="center"/>
    </xf>
    <xf numFmtId="0" fontId="32" fillId="2" borderId="25" xfId="0" applyFont="1" applyFill="1" applyBorder="1" applyAlignment="1">
      <alignment horizontal="center" vertical="center"/>
    </xf>
    <xf numFmtId="0" fontId="7" fillId="4" borderId="47" xfId="0" applyFont="1" applyFill="1" applyBorder="1" applyAlignment="1">
      <alignment horizontal="center" vertical="top"/>
    </xf>
    <xf numFmtId="0" fontId="7" fillId="5" borderId="63" xfId="0" applyFont="1" applyFill="1" applyBorder="1" applyAlignment="1">
      <alignment horizontal="center" vertical="top"/>
    </xf>
    <xf numFmtId="0" fontId="7" fillId="2" borderId="34" xfId="0" applyFont="1" applyFill="1" applyBorder="1" applyAlignment="1">
      <alignment horizontal="center" vertical="top"/>
    </xf>
    <xf numFmtId="4" fontId="7" fillId="0" borderId="12" xfId="0" applyNumberFormat="1" applyFont="1" applyFill="1" applyBorder="1" applyAlignment="1" applyProtection="1">
      <alignment horizontal="right" vertical="top"/>
      <protection locked="0"/>
    </xf>
    <xf numFmtId="4" fontId="7" fillId="0" borderId="36" xfId="0" applyNumberFormat="1" applyFont="1" applyFill="1" applyBorder="1" applyAlignment="1" applyProtection="1">
      <alignment horizontal="right" vertical="top"/>
      <protection locked="0"/>
    </xf>
    <xf numFmtId="4" fontId="7" fillId="2" borderId="25" xfId="0" applyNumberFormat="1" applyFont="1" applyFill="1" applyBorder="1" applyAlignment="1" applyProtection="1">
      <alignment horizontal="right" vertical="top"/>
    </xf>
    <xf numFmtId="4" fontId="7" fillId="2" borderId="36" xfId="0" applyNumberFormat="1" applyFont="1" applyFill="1" applyBorder="1"/>
    <xf numFmtId="0" fontId="7" fillId="0" borderId="12" xfId="0" applyFont="1" applyFill="1" applyBorder="1" applyProtection="1">
      <protection locked="0"/>
    </xf>
    <xf numFmtId="0" fontId="7" fillId="0" borderId="36" xfId="0" applyFont="1" applyFill="1" applyBorder="1" applyProtection="1">
      <protection locked="0"/>
    </xf>
    <xf numFmtId="4" fontId="7" fillId="2" borderId="36" xfId="0" applyNumberFormat="1" applyFont="1" applyFill="1" applyBorder="1" applyAlignment="1">
      <alignment vertical="top"/>
    </xf>
    <xf numFmtId="4" fontId="7" fillId="2" borderId="25" xfId="0" applyNumberFormat="1" applyFont="1" applyFill="1" applyBorder="1"/>
    <xf numFmtId="4" fontId="7" fillId="2" borderId="32" xfId="0" applyNumberFormat="1" applyFont="1" applyFill="1" applyBorder="1"/>
    <xf numFmtId="4" fontId="7" fillId="2" borderId="32" xfId="0" applyNumberFormat="1" applyFont="1" applyFill="1" applyBorder="1" applyAlignment="1">
      <alignment horizontal="right" vertical="top"/>
    </xf>
    <xf numFmtId="0" fontId="7" fillId="0" borderId="25" xfId="0" applyFont="1" applyFill="1" applyBorder="1" applyAlignment="1" applyProtection="1">
      <alignment horizontal="center" vertical="top"/>
      <protection locked="0"/>
    </xf>
    <xf numFmtId="4" fontId="7" fillId="2" borderId="25" xfId="0" applyNumberFormat="1" applyFont="1" applyFill="1" applyBorder="1" applyAlignment="1">
      <alignment vertical="top"/>
    </xf>
    <xf numFmtId="0" fontId="7" fillId="2" borderId="63" xfId="0" applyFont="1" applyFill="1" applyBorder="1" applyAlignment="1">
      <alignment horizontal="center" vertical="top"/>
    </xf>
    <xf numFmtId="4" fontId="7" fillId="5" borderId="63" xfId="0" applyNumberFormat="1" applyFont="1" applyFill="1" applyBorder="1" applyAlignment="1">
      <alignment horizontal="center" vertical="top"/>
    </xf>
    <xf numFmtId="4" fontId="7" fillId="2" borderId="34" xfId="0" applyNumberFormat="1" applyFont="1" applyFill="1" applyBorder="1" applyAlignment="1">
      <alignment horizontal="center" vertical="top"/>
    </xf>
    <xf numFmtId="3" fontId="7" fillId="2" borderId="32" xfId="0" applyNumberFormat="1" applyFont="1" applyFill="1" applyBorder="1"/>
    <xf numFmtId="3" fontId="32" fillId="2" borderId="48" xfId="0" applyNumberFormat="1" applyFont="1" applyFill="1" applyBorder="1" applyAlignment="1">
      <alignment horizontal="right" vertical="top"/>
    </xf>
    <xf numFmtId="0" fontId="7" fillId="2" borderId="0" xfId="0" applyFont="1" applyFill="1" applyBorder="1" applyAlignment="1">
      <alignment horizontal="center" vertical="top"/>
    </xf>
    <xf numFmtId="0" fontId="35" fillId="2" borderId="0" xfId="0" applyFont="1" applyFill="1" applyBorder="1" applyAlignment="1">
      <alignment horizontal="center" vertical="top"/>
    </xf>
    <xf numFmtId="0" fontId="7" fillId="0" borderId="3" xfId="0" applyFont="1" applyFill="1" applyBorder="1" applyAlignment="1" applyProtection="1">
      <alignment horizontal="center" vertical="top"/>
    </xf>
    <xf numFmtId="0" fontId="7" fillId="0" borderId="25" xfId="0" applyFont="1" applyFill="1" applyBorder="1" applyAlignment="1" applyProtection="1">
      <alignment horizontal="center" vertical="top"/>
    </xf>
    <xf numFmtId="0" fontId="32" fillId="2" borderId="17" xfId="0" applyFont="1" applyFill="1" applyBorder="1" applyAlignment="1">
      <alignment horizontal="left" vertical="top" wrapText="1"/>
    </xf>
    <xf numFmtId="0" fontId="32" fillId="2" borderId="16" xfId="0" applyFont="1" applyFill="1" applyBorder="1" applyAlignment="1">
      <alignment horizontal="center" vertical="top" wrapText="1"/>
    </xf>
    <xf numFmtId="0" fontId="33" fillId="2" borderId="16" xfId="0" applyFont="1" applyFill="1" applyBorder="1" applyAlignment="1">
      <alignment horizontal="left" vertical="top" wrapText="1"/>
    </xf>
    <xf numFmtId="4" fontId="32" fillId="0" borderId="16" xfId="0" applyNumberFormat="1" applyFont="1" applyFill="1" applyBorder="1" applyProtection="1">
      <protection locked="0"/>
    </xf>
    <xf numFmtId="4" fontId="32" fillId="0" borderId="16" xfId="0" applyNumberFormat="1" applyFont="1" applyFill="1" applyBorder="1" applyAlignment="1" applyProtection="1">
      <alignment horizontal="center" vertical="top"/>
      <protection locked="0"/>
    </xf>
    <xf numFmtId="4" fontId="32" fillId="0" borderId="47" xfId="0" applyNumberFormat="1" applyFont="1" applyFill="1" applyBorder="1" applyAlignment="1" applyProtection="1">
      <alignment horizontal="center" vertical="top"/>
      <protection locked="0"/>
    </xf>
    <xf numFmtId="0" fontId="44" fillId="2" borderId="3" xfId="0" applyFont="1" applyFill="1" applyBorder="1" applyAlignment="1" applyProtection="1">
      <alignment horizontal="left" vertical="top" wrapText="1"/>
    </xf>
    <xf numFmtId="0" fontId="7" fillId="2" borderId="33" xfId="0" applyFont="1" applyFill="1" applyBorder="1" applyAlignment="1">
      <alignment horizontal="left" vertical="top" wrapText="1"/>
    </xf>
    <xf numFmtId="0" fontId="7" fillId="2" borderId="24" xfId="0" applyFont="1" applyFill="1" applyBorder="1" applyAlignment="1">
      <alignment horizontal="left" vertical="top" indent="1"/>
    </xf>
    <xf numFmtId="0" fontId="7" fillId="2" borderId="3" xfId="0" applyFont="1" applyFill="1" applyBorder="1" applyAlignment="1">
      <alignment horizontal="left" vertical="top" wrapText="1"/>
    </xf>
    <xf numFmtId="0" fontId="7" fillId="2" borderId="3" xfId="0" applyFont="1" applyFill="1" applyBorder="1" applyAlignment="1">
      <alignment horizontal="center" vertical="top"/>
    </xf>
    <xf numFmtId="0" fontId="7" fillId="2" borderId="45" xfId="0" applyFont="1" applyFill="1" applyBorder="1" applyAlignment="1">
      <alignment horizontal="left" vertical="top" indent="1"/>
    </xf>
    <xf numFmtId="0" fontId="7" fillId="2" borderId="15" xfId="0" applyFont="1" applyFill="1" applyBorder="1" applyAlignment="1">
      <alignment horizontal="left" vertical="top" wrapText="1"/>
    </xf>
    <xf numFmtId="0" fontId="7" fillId="2" borderId="15" xfId="0" applyFont="1" applyFill="1" applyBorder="1" applyAlignment="1">
      <alignment horizontal="center" vertical="top" wrapText="1"/>
    </xf>
    <xf numFmtId="0" fontId="7" fillId="2" borderId="15" xfId="0" applyFont="1" applyFill="1" applyBorder="1" applyAlignment="1">
      <alignment horizontal="center" vertical="top"/>
    </xf>
    <xf numFmtId="4" fontId="7" fillId="6" borderId="3" xfId="0" applyNumberFormat="1" applyFont="1" applyFill="1" applyBorder="1" applyAlignment="1" applyProtection="1">
      <alignment horizontal="center" vertical="top"/>
      <protection locked="0"/>
    </xf>
    <xf numFmtId="4" fontId="7" fillId="6" borderId="3" xfId="0" applyNumberFormat="1" applyFont="1" applyFill="1" applyBorder="1" applyAlignment="1" applyProtection="1">
      <alignment horizontal="right" vertical="top"/>
      <protection locked="0"/>
    </xf>
    <xf numFmtId="4" fontId="7" fillId="6" borderId="25" xfId="0" applyNumberFormat="1" applyFont="1" applyFill="1" applyBorder="1" applyAlignment="1" applyProtection="1">
      <alignment horizontal="right" vertical="top"/>
      <protection locked="0"/>
    </xf>
    <xf numFmtId="0" fontId="7" fillId="2" borderId="25" xfId="0" applyFont="1" applyFill="1" applyBorder="1" applyAlignment="1">
      <alignment horizontal="center" vertical="top"/>
    </xf>
    <xf numFmtId="4" fontId="7" fillId="2" borderId="25" xfId="0" applyNumberFormat="1" applyFont="1" applyFill="1" applyBorder="1" applyAlignment="1" applyProtection="1">
      <alignment vertical="top"/>
    </xf>
    <xf numFmtId="0" fontId="7" fillId="2" borderId="35" xfId="0" applyFont="1" applyFill="1" applyBorder="1" applyAlignment="1">
      <alignment horizontal="left" vertical="top" indent="1"/>
    </xf>
    <xf numFmtId="0" fontId="7" fillId="2" borderId="31" xfId="0" applyFont="1" applyFill="1" applyBorder="1" applyAlignment="1">
      <alignment horizontal="left" vertical="top" wrapText="1"/>
    </xf>
    <xf numFmtId="0" fontId="7" fillId="2" borderId="31" xfId="0" applyFont="1" applyFill="1" applyBorder="1" applyAlignment="1">
      <alignment horizontal="center" vertical="top"/>
    </xf>
    <xf numFmtId="4" fontId="7" fillId="0" borderId="31" xfId="0" applyNumberFormat="1" applyFont="1" applyFill="1" applyBorder="1" applyAlignment="1" applyProtection="1">
      <alignment vertical="top"/>
      <protection locked="0"/>
    </xf>
    <xf numFmtId="4" fontId="7" fillId="0" borderId="32" xfId="0" applyNumberFormat="1" applyFont="1" applyFill="1" applyBorder="1" applyAlignment="1" applyProtection="1">
      <alignment vertical="top"/>
      <protection locked="0"/>
    </xf>
    <xf numFmtId="0" fontId="7" fillId="0" borderId="21" xfId="0" applyFont="1" applyFill="1" applyBorder="1" applyAlignment="1" applyProtection="1">
      <alignment horizontal="left" vertical="top" indent="1"/>
      <protection locked="0"/>
    </xf>
    <xf numFmtId="0" fontId="7" fillId="0" borderId="35" xfId="0" applyFont="1" applyFill="1" applyBorder="1" applyAlignment="1" applyProtection="1">
      <alignment horizontal="left" vertical="top" indent="1"/>
      <protection locked="0"/>
    </xf>
    <xf numFmtId="0" fontId="9" fillId="2" borderId="3" xfId="0" applyNumberFormat="1" applyFont="1" applyFill="1" applyBorder="1" applyAlignment="1">
      <alignment horizontal="center" vertical="top"/>
    </xf>
    <xf numFmtId="4" fontId="7" fillId="2" borderId="33" xfId="0" applyNumberFormat="1" applyFont="1" applyFill="1" applyBorder="1" applyAlignment="1">
      <alignment vertical="top"/>
    </xf>
    <xf numFmtId="4" fontId="7" fillId="2" borderId="34" xfId="0" applyNumberFormat="1" applyFont="1" applyFill="1" applyBorder="1" applyAlignment="1">
      <alignment vertical="top"/>
    </xf>
    <xf numFmtId="4" fontId="7" fillId="2" borderId="31" xfId="0" applyNumberFormat="1" applyFont="1" applyFill="1" applyBorder="1" applyAlignment="1">
      <alignment vertical="top"/>
    </xf>
    <xf numFmtId="4" fontId="7" fillId="2" borderId="32" xfId="0" applyNumberFormat="1" applyFont="1" applyFill="1" applyBorder="1" applyAlignment="1">
      <alignment vertical="top"/>
    </xf>
    <xf numFmtId="0" fontId="3" fillId="2" borderId="0" xfId="0" applyFont="1" applyFill="1" applyAlignment="1" applyProtection="1">
      <alignment vertical="top"/>
    </xf>
    <xf numFmtId="0" fontId="0" fillId="2" borderId="0" xfId="0" applyFill="1" applyAlignment="1" applyProtection="1">
      <alignment vertical="top"/>
    </xf>
    <xf numFmtId="0" fontId="32" fillId="5" borderId="3" xfId="0" applyFont="1" applyFill="1" applyBorder="1" applyAlignment="1" applyProtection="1">
      <alignment vertical="top" wrapText="1"/>
    </xf>
    <xf numFmtId="0" fontId="32" fillId="5" borderId="3" xfId="0" applyFont="1" applyFill="1" applyBorder="1" applyAlignment="1" applyProtection="1">
      <alignment vertical="top"/>
    </xf>
    <xf numFmtId="0" fontId="32" fillId="5" borderId="16" xfId="0" applyFont="1" applyFill="1" applyBorder="1" applyAlignment="1" applyProtection="1">
      <alignment horizontal="left" vertical="top" wrapText="1"/>
    </xf>
    <xf numFmtId="0" fontId="21" fillId="2" borderId="3" xfId="0" applyFont="1" applyFill="1" applyBorder="1" applyAlignment="1" applyProtection="1">
      <alignment vertical="top" wrapText="1"/>
    </xf>
    <xf numFmtId="0" fontId="21" fillId="2" borderId="3" xfId="0" applyFont="1" applyFill="1" applyBorder="1" applyAlignment="1" applyProtection="1">
      <alignment vertical="top"/>
    </xf>
    <xf numFmtId="0" fontId="21" fillId="2" borderId="16" xfId="0" applyFont="1" applyFill="1" applyBorder="1" applyAlignment="1" applyProtection="1">
      <alignment vertical="top"/>
    </xf>
    <xf numFmtId="3" fontId="10" fillId="0" borderId="12" xfId="0" applyNumberFormat="1" applyFont="1" applyFill="1" applyBorder="1" applyAlignment="1" applyProtection="1">
      <alignment horizontal="right" vertical="top"/>
      <protection locked="0"/>
    </xf>
    <xf numFmtId="0" fontId="6" fillId="2" borderId="3" xfId="0" applyFont="1" applyFill="1" applyBorder="1" applyAlignment="1" applyProtection="1">
      <alignment vertical="top"/>
    </xf>
    <xf numFmtId="0" fontId="9" fillId="5" borderId="3" xfId="0" applyFont="1" applyFill="1" applyBorder="1" applyAlignment="1" applyProtection="1">
      <alignment vertical="top"/>
    </xf>
    <xf numFmtId="49" fontId="0" fillId="0" borderId="0" xfId="0" applyNumberFormat="1" applyAlignment="1">
      <alignment horizontal="right"/>
    </xf>
    <xf numFmtId="0" fontId="9" fillId="2" borderId="3" xfId="0" applyFont="1" applyFill="1" applyBorder="1" applyAlignment="1" applyProtection="1">
      <alignment horizontal="center" vertical="top"/>
    </xf>
    <xf numFmtId="0" fontId="10" fillId="4" borderId="10" xfId="0" applyFont="1" applyFill="1" applyBorder="1" applyAlignment="1" applyProtection="1">
      <alignment horizontal="center" vertical="top" wrapText="1"/>
    </xf>
    <xf numFmtId="0" fontId="3" fillId="8" borderId="4" xfId="0" applyFont="1" applyFill="1" applyBorder="1" applyAlignment="1" applyProtection="1">
      <alignment horizontal="center" vertical="top"/>
    </xf>
    <xf numFmtId="0" fontId="3" fillId="8" borderId="2" xfId="0" applyFont="1" applyFill="1" applyBorder="1" applyAlignment="1" applyProtection="1">
      <alignment vertical="top" wrapText="1"/>
    </xf>
    <xf numFmtId="0" fontId="17" fillId="8" borderId="2" xfId="0" applyFont="1" applyFill="1" applyBorder="1" applyAlignment="1" applyProtection="1">
      <alignment horizontal="left" vertical="top"/>
    </xf>
    <xf numFmtId="0" fontId="3" fillId="8" borderId="2" xfId="0" applyFont="1" applyFill="1" applyBorder="1" applyAlignment="1" applyProtection="1">
      <alignment horizontal="left" vertical="top"/>
    </xf>
    <xf numFmtId="0" fontId="3" fillId="8" borderId="2" xfId="0" applyFont="1" applyFill="1" applyBorder="1" applyAlignment="1" applyProtection="1">
      <alignment horizontal="center" vertical="top"/>
    </xf>
    <xf numFmtId="0" fontId="3" fillId="8" borderId="5" xfId="0" applyFont="1" applyFill="1" applyBorder="1" applyAlignment="1" applyProtection="1">
      <alignment horizontal="center" vertical="top"/>
    </xf>
    <xf numFmtId="0" fontId="3" fillId="3" borderId="6" xfId="0" applyFont="1" applyFill="1" applyBorder="1" applyAlignment="1" applyProtection="1">
      <alignment horizontal="center" vertical="top"/>
    </xf>
    <xf numFmtId="0" fontId="3" fillId="3" borderId="0" xfId="0" applyFont="1" applyFill="1" applyBorder="1" applyAlignment="1" applyProtection="1">
      <alignment horizontal="left" vertical="top"/>
    </xf>
    <xf numFmtId="0" fontId="1" fillId="2" borderId="0" xfId="0" applyFont="1" applyFill="1" applyProtection="1"/>
    <xf numFmtId="0" fontId="9" fillId="2" borderId="25" xfId="0" applyFont="1" applyFill="1" applyBorder="1" applyAlignment="1" applyProtection="1">
      <alignment horizontal="center" vertical="top" wrapText="1"/>
    </xf>
    <xf numFmtId="0" fontId="9" fillId="2" borderId="48" xfId="0" applyFont="1" applyFill="1" applyBorder="1" applyAlignment="1" applyProtection="1">
      <alignment horizontal="center" vertical="top" wrapText="1"/>
    </xf>
    <xf numFmtId="3" fontId="7" fillId="2" borderId="9" xfId="0" applyNumberFormat="1" applyFont="1" applyFill="1" applyBorder="1" applyAlignment="1" applyProtection="1">
      <alignment horizontal="right" vertical="top"/>
    </xf>
    <xf numFmtId="0" fontId="3" fillId="3" borderId="22" xfId="0" applyFont="1" applyFill="1" applyBorder="1" applyAlignment="1">
      <alignment horizontal="left" vertical="top"/>
    </xf>
    <xf numFmtId="0" fontId="10" fillId="4" borderId="10" xfId="0" applyFont="1" applyFill="1" applyBorder="1" applyAlignment="1" applyProtection="1">
      <alignment horizontal="center" vertical="top" wrapText="1"/>
    </xf>
    <xf numFmtId="3" fontId="7" fillId="0" borderId="12" xfId="0" applyNumberFormat="1" applyFont="1" applyFill="1" applyBorder="1" applyAlignment="1" applyProtection="1">
      <alignment horizontal="right" vertical="top"/>
      <protection locked="0"/>
    </xf>
    <xf numFmtId="0" fontId="35" fillId="2" borderId="0" xfId="0" applyFont="1" applyFill="1" applyProtection="1"/>
    <xf numFmtId="3" fontId="7" fillId="0" borderId="3" xfId="0" applyNumberFormat="1" applyFont="1" applyFill="1" applyBorder="1" applyAlignment="1" applyProtection="1">
      <alignment horizontal="right" vertical="top" wrapText="1"/>
      <protection locked="0"/>
    </xf>
    <xf numFmtId="3" fontId="21" fillId="2" borderId="14" xfId="0" applyNumberFormat="1" applyFont="1" applyFill="1" applyBorder="1" applyAlignment="1" applyProtection="1">
      <alignment horizontal="right" vertical="top"/>
    </xf>
    <xf numFmtId="3" fontId="21" fillId="0" borderId="14" xfId="0" applyNumberFormat="1" applyFont="1" applyFill="1" applyBorder="1" applyAlignment="1" applyProtection="1">
      <alignment horizontal="right" vertical="top"/>
      <protection locked="0"/>
    </xf>
    <xf numFmtId="0" fontId="15" fillId="2" borderId="14" xfId="0" applyFont="1" applyFill="1" applyBorder="1" applyAlignment="1">
      <alignment horizontal="left" indent="1"/>
    </xf>
    <xf numFmtId="0" fontId="15" fillId="2" borderId="14" xfId="0" applyFont="1" applyFill="1" applyBorder="1"/>
    <xf numFmtId="0" fontId="15" fillId="2" borderId="3" xfId="0" applyFont="1" applyFill="1" applyBorder="1" applyAlignment="1">
      <alignment vertical="top"/>
    </xf>
    <xf numFmtId="0" fontId="5" fillId="2" borderId="0" xfId="0" applyFont="1" applyFill="1" applyAlignment="1">
      <alignment vertical="top"/>
    </xf>
    <xf numFmtId="0" fontId="15" fillId="2" borderId="3" xfId="0" applyFont="1" applyFill="1" applyBorder="1" applyAlignment="1">
      <alignment horizontal="left" vertical="top" indent="1"/>
    </xf>
    <xf numFmtId="10" fontId="7" fillId="0" borderId="3" xfId="0" applyNumberFormat="1" applyFont="1" applyFill="1" applyBorder="1" applyAlignment="1" applyProtection="1">
      <alignment horizontal="center" vertical="top"/>
      <protection locked="0"/>
    </xf>
    <xf numFmtId="3" fontId="7" fillId="0" borderId="3" xfId="0" applyNumberFormat="1" applyFont="1" applyFill="1" applyBorder="1" applyAlignment="1" applyProtection="1">
      <alignment horizontal="center" vertical="top"/>
      <protection locked="0"/>
    </xf>
    <xf numFmtId="4" fontId="7" fillId="0" borderId="3" xfId="0" applyNumberFormat="1" applyFont="1" applyFill="1" applyBorder="1" applyAlignment="1" applyProtection="1">
      <alignment horizontal="right" vertical="top"/>
      <protection locked="0"/>
    </xf>
    <xf numFmtId="4" fontId="7" fillId="0" borderId="25" xfId="0" applyNumberFormat="1" applyFont="1" applyFill="1" applyBorder="1" applyAlignment="1" applyProtection="1">
      <alignment horizontal="right" vertical="top"/>
      <protection locked="0"/>
    </xf>
    <xf numFmtId="10" fontId="15" fillId="0" borderId="14" xfId="0" applyNumberFormat="1" applyFont="1" applyFill="1" applyBorder="1" applyAlignment="1" applyProtection="1">
      <alignment horizontal="right"/>
      <protection locked="0"/>
    </xf>
    <xf numFmtId="0" fontId="23" fillId="9" borderId="11" xfId="0" applyFont="1" applyFill="1" applyBorder="1" applyAlignment="1" applyProtection="1">
      <alignment vertical="top" wrapText="1"/>
    </xf>
    <xf numFmtId="0" fontId="23" fillId="3" borderId="2" xfId="0" applyFont="1" applyFill="1" applyBorder="1" applyAlignment="1" applyProtection="1">
      <alignment horizontal="left" vertical="top"/>
    </xf>
    <xf numFmtId="0" fontId="14" fillId="7" borderId="4" xfId="0" applyFont="1" applyFill="1" applyBorder="1" applyAlignment="1" applyProtection="1">
      <alignment horizontal="center" vertical="top" wrapText="1"/>
    </xf>
    <xf numFmtId="0" fontId="14" fillId="7" borderId="8" xfId="0" applyFont="1" applyFill="1" applyBorder="1" applyAlignment="1" applyProtection="1">
      <alignment horizontal="left" vertical="top" wrapText="1"/>
    </xf>
    <xf numFmtId="0" fontId="15" fillId="7" borderId="17" xfId="0" applyFont="1" applyFill="1" applyBorder="1" applyAlignment="1" applyProtection="1">
      <alignment horizontal="center" vertical="top" wrapText="1"/>
    </xf>
    <xf numFmtId="0" fontId="15" fillId="2" borderId="14" xfId="0" applyFont="1" applyFill="1" applyBorder="1" applyAlignment="1" applyProtection="1">
      <alignment horizontal="left" vertical="top" wrapText="1"/>
    </xf>
    <xf numFmtId="0" fontId="44" fillId="2" borderId="14" xfId="0" applyFont="1" applyFill="1" applyBorder="1" applyAlignment="1" applyProtection="1">
      <alignment horizontal="left" vertical="top" wrapText="1"/>
    </xf>
    <xf numFmtId="0" fontId="44" fillId="2" borderId="3" xfId="0" applyFont="1" applyFill="1" applyBorder="1" applyAlignment="1" applyProtection="1">
      <alignment wrapText="1"/>
    </xf>
    <xf numFmtId="0" fontId="44" fillId="2" borderId="3" xfId="0" applyFont="1" applyFill="1" applyBorder="1" applyProtection="1"/>
    <xf numFmtId="0" fontId="44" fillId="2" borderId="16" xfId="0" applyFont="1" applyFill="1" applyBorder="1" applyProtection="1"/>
    <xf numFmtId="0" fontId="15" fillId="2" borderId="0" xfId="0" applyFont="1" applyFill="1" applyBorder="1" applyProtection="1"/>
    <xf numFmtId="0" fontId="14" fillId="2" borderId="0" xfId="0" applyFont="1" applyFill="1" applyBorder="1" applyProtection="1"/>
    <xf numFmtId="0" fontId="15" fillId="2" borderId="0" xfId="0" applyFont="1" applyFill="1" applyBorder="1" applyAlignment="1" applyProtection="1">
      <alignment wrapText="1"/>
    </xf>
    <xf numFmtId="0" fontId="14" fillId="2" borderId="0" xfId="0" applyFont="1" applyFill="1" applyBorder="1" applyAlignment="1" applyProtection="1">
      <alignment wrapText="1"/>
    </xf>
    <xf numFmtId="0" fontId="14" fillId="2" borderId="0" xfId="0" applyFont="1" applyFill="1" applyBorder="1" applyAlignment="1" applyProtection="1">
      <alignment horizontal="right" vertical="top"/>
    </xf>
    <xf numFmtId="0" fontId="15" fillId="2" borderId="0" xfId="0" applyFont="1" applyFill="1" applyBorder="1" applyAlignment="1" applyProtection="1">
      <alignment vertical="top" wrapText="1"/>
    </xf>
    <xf numFmtId="0" fontId="14" fillId="2" borderId="0" xfId="0" applyFont="1" applyFill="1" applyBorder="1" applyAlignment="1" applyProtection="1">
      <alignment horizontal="left" wrapText="1"/>
    </xf>
    <xf numFmtId="0" fontId="5" fillId="2" borderId="0" xfId="0" applyFont="1" applyFill="1" applyBorder="1" applyProtection="1"/>
    <xf numFmtId="0" fontId="15" fillId="2" borderId="3" xfId="0" applyFont="1" applyFill="1" applyBorder="1" applyAlignment="1">
      <alignment vertical="top" wrapText="1"/>
    </xf>
    <xf numFmtId="4" fontId="6" fillId="0" borderId="3" xfId="0" applyNumberFormat="1" applyFont="1" applyFill="1" applyBorder="1" applyAlignment="1" applyProtection="1">
      <alignment horizontal="right" vertical="top"/>
      <protection locked="0"/>
    </xf>
    <xf numFmtId="3" fontId="13" fillId="6" borderId="3" xfId="0" applyNumberFormat="1" applyFont="1" applyFill="1" applyBorder="1" applyAlignment="1" applyProtection="1">
      <alignment horizontal="right" vertical="top" wrapText="1"/>
      <protection locked="0"/>
    </xf>
    <xf numFmtId="3" fontId="10" fillId="6" borderId="3" xfId="0" applyNumberFormat="1" applyFont="1" applyFill="1" applyBorder="1" applyAlignment="1" applyProtection="1">
      <alignment horizontal="right" vertical="top"/>
      <protection locked="0"/>
    </xf>
    <xf numFmtId="0" fontId="9" fillId="2" borderId="14" xfId="0" applyFont="1" applyFill="1" applyBorder="1" applyAlignment="1" applyProtection="1">
      <alignment horizontal="left" vertical="top" indent="1"/>
    </xf>
    <xf numFmtId="0" fontId="9" fillId="2" borderId="14" xfId="0" applyFont="1" applyFill="1" applyBorder="1" applyProtection="1"/>
    <xf numFmtId="3" fontId="10" fillId="2" borderId="14" xfId="0" applyNumberFormat="1" applyFont="1" applyFill="1" applyBorder="1" applyAlignment="1" applyProtection="1">
      <alignment horizontal="right" vertical="top"/>
    </xf>
    <xf numFmtId="0" fontId="13" fillId="5" borderId="16" xfId="0" applyFont="1" applyFill="1" applyBorder="1" applyAlignment="1" applyProtection="1">
      <alignment horizontal="left" vertical="top" indent="1"/>
    </xf>
    <xf numFmtId="0" fontId="9" fillId="5" borderId="16" xfId="0" applyFont="1" applyFill="1" applyBorder="1" applyAlignment="1" applyProtection="1">
      <alignment horizontal="left" vertical="top" wrapText="1"/>
    </xf>
    <xf numFmtId="0" fontId="32" fillId="2" borderId="14" xfId="0" applyFont="1" applyFill="1" applyBorder="1" applyAlignment="1" applyProtection="1">
      <alignment horizontal="left" vertical="top" indent="1"/>
    </xf>
    <xf numFmtId="0" fontId="32" fillId="2" borderId="14" xfId="0" applyFont="1" applyFill="1" applyBorder="1" applyAlignment="1" applyProtection="1">
      <alignment horizontal="left" vertical="top"/>
    </xf>
    <xf numFmtId="3" fontId="9" fillId="2" borderId="14" xfId="0" applyNumberFormat="1" applyFont="1" applyFill="1" applyBorder="1" applyAlignment="1" applyProtection="1">
      <alignment horizontal="right" vertical="top"/>
    </xf>
    <xf numFmtId="0" fontId="7" fillId="5" borderId="16" xfId="0" applyFont="1" applyFill="1" applyBorder="1" applyAlignment="1" applyProtection="1">
      <alignment horizontal="left" vertical="top" indent="1"/>
    </xf>
    <xf numFmtId="0" fontId="9" fillId="2" borderId="14" xfId="0" applyFont="1" applyFill="1" applyBorder="1" applyAlignment="1" applyProtection="1">
      <alignment vertical="top" wrapText="1"/>
    </xf>
    <xf numFmtId="3" fontId="9" fillId="0" borderId="14" xfId="0" applyNumberFormat="1" applyFont="1" applyFill="1" applyBorder="1" applyAlignment="1" applyProtection="1">
      <alignment horizontal="right" vertical="top"/>
      <protection locked="0"/>
    </xf>
    <xf numFmtId="0" fontId="6" fillId="5" borderId="16" xfId="0" applyFont="1" applyFill="1" applyBorder="1" applyAlignment="1" applyProtection="1">
      <alignment horizontal="left" vertical="top" indent="1"/>
    </xf>
    <xf numFmtId="0" fontId="34" fillId="2" borderId="14" xfId="0" applyFont="1" applyFill="1" applyBorder="1" applyAlignment="1">
      <alignment horizontal="left" vertical="top" indent="1"/>
    </xf>
    <xf numFmtId="0" fontId="34" fillId="2" borderId="14" xfId="0" applyFont="1" applyFill="1" applyBorder="1" applyAlignment="1">
      <alignment horizontal="left" vertical="top" wrapText="1"/>
    </xf>
    <xf numFmtId="0" fontId="34" fillId="2" borderId="14" xfId="0" applyFont="1" applyFill="1" applyBorder="1" applyAlignment="1">
      <alignment horizontal="center" vertical="top" wrapText="1"/>
    </xf>
    <xf numFmtId="0" fontId="34" fillId="2" borderId="14" xfId="0" applyFont="1" applyFill="1" applyBorder="1"/>
    <xf numFmtId="0" fontId="3" fillId="3" borderId="51" xfId="0" applyFont="1" applyFill="1" applyBorder="1" applyAlignment="1" applyProtection="1">
      <alignment horizontal="center" vertical="top"/>
    </xf>
    <xf numFmtId="0" fontId="5" fillId="3" borderId="1" xfId="0" applyFont="1" applyFill="1" applyBorder="1" applyAlignment="1" applyProtection="1">
      <alignment vertical="top"/>
    </xf>
    <xf numFmtId="4" fontId="3" fillId="3" borderId="1" xfId="0" applyNumberFormat="1" applyFont="1" applyFill="1" applyBorder="1" applyAlignment="1" applyProtection="1">
      <alignment vertical="top"/>
    </xf>
    <xf numFmtId="0" fontId="3" fillId="3" borderId="22" xfId="0" applyFont="1" applyFill="1" applyBorder="1" applyAlignment="1">
      <alignment vertical="top"/>
    </xf>
    <xf numFmtId="4" fontId="6" fillId="2" borderId="31" xfId="0" applyNumberFormat="1" applyFont="1" applyFill="1" applyBorder="1" applyAlignment="1" applyProtection="1">
      <alignment horizontal="center" vertical="top"/>
    </xf>
    <xf numFmtId="0" fontId="5" fillId="0" borderId="3" xfId="0" applyFont="1" applyFill="1" applyBorder="1" applyAlignment="1">
      <alignment horizontal="center"/>
    </xf>
    <xf numFmtId="0" fontId="5" fillId="0" borderId="3" xfId="0" applyFont="1" applyFill="1" applyBorder="1" applyAlignment="1">
      <alignment horizontal="left"/>
    </xf>
    <xf numFmtId="0" fontId="5" fillId="2" borderId="3" xfId="0" applyFont="1" applyFill="1" applyBorder="1" applyAlignment="1">
      <alignment horizontal="left"/>
    </xf>
    <xf numFmtId="0" fontId="5" fillId="2" borderId="10" xfId="0" applyFont="1" applyFill="1" applyBorder="1" applyAlignment="1">
      <alignment horizontal="left" indent="1"/>
    </xf>
    <xf numFmtId="0" fontId="0" fillId="4" borderId="3" xfId="0" applyFill="1" applyBorder="1" applyAlignment="1">
      <alignment horizontal="left" indent="1"/>
    </xf>
    <xf numFmtId="0" fontId="0" fillId="2" borderId="0" xfId="0" applyFill="1" applyAlignment="1">
      <alignment horizontal="left" indent="1"/>
    </xf>
    <xf numFmtId="0" fontId="0" fillId="2" borderId="3" xfId="0" applyFill="1" applyBorder="1" applyAlignment="1">
      <alignment horizontal="left" indent="1"/>
    </xf>
    <xf numFmtId="0" fontId="18" fillId="2" borderId="0" xfId="0" applyFont="1" applyFill="1" applyAlignment="1">
      <alignment horizontal="left"/>
    </xf>
    <xf numFmtId="0" fontId="42" fillId="2" borderId="66" xfId="1" applyFont="1" applyFill="1" applyBorder="1" applyAlignment="1">
      <alignment horizontal="center" vertical="top"/>
    </xf>
    <xf numFmtId="0" fontId="12" fillId="2" borderId="66" xfId="0" applyFont="1" applyFill="1" applyBorder="1"/>
    <xf numFmtId="0" fontId="12" fillId="2" borderId="66" xfId="0" applyFont="1" applyFill="1" applyBorder="1" applyAlignment="1">
      <alignment vertical="top"/>
    </xf>
    <xf numFmtId="0" fontId="30" fillId="2" borderId="66" xfId="0" applyFont="1" applyFill="1" applyBorder="1" applyAlignment="1">
      <alignment horizontal="left" indent="1"/>
    </xf>
    <xf numFmtId="0" fontId="27" fillId="2" borderId="66" xfId="0" applyFont="1" applyFill="1" applyBorder="1"/>
    <xf numFmtId="0" fontId="31" fillId="2" borderId="66" xfId="0" applyFont="1" applyFill="1" applyBorder="1" applyAlignment="1">
      <alignment horizontal="left" vertical="top" indent="1"/>
    </xf>
    <xf numFmtId="0" fontId="43" fillId="2" borderId="66" xfId="0" applyFont="1" applyFill="1" applyBorder="1" applyAlignment="1">
      <alignment horizontal="center" vertical="top"/>
    </xf>
    <xf numFmtId="0" fontId="28" fillId="2" borderId="66" xfId="1" applyFill="1" applyBorder="1" applyAlignment="1">
      <alignment horizontal="center" vertical="top"/>
    </xf>
    <xf numFmtId="0" fontId="25" fillId="2" borderId="66" xfId="0" applyFont="1" applyFill="1" applyBorder="1" applyAlignment="1">
      <alignment horizontal="left" vertical="top" indent="1"/>
    </xf>
    <xf numFmtId="0" fontId="24" fillId="2" borderId="66" xfId="0" applyFont="1" applyFill="1" applyBorder="1" applyAlignment="1">
      <alignment horizontal="left" indent="1"/>
    </xf>
    <xf numFmtId="0" fontId="12" fillId="2" borderId="66" xfId="0" applyFont="1" applyFill="1" applyBorder="1" applyAlignment="1">
      <alignment vertical="top" wrapText="1"/>
    </xf>
    <xf numFmtId="0" fontId="45" fillId="2" borderId="0" xfId="0" applyFont="1" applyFill="1" applyProtection="1"/>
    <xf numFmtId="0" fontId="0" fillId="2" borderId="0" xfId="0" applyFill="1" applyAlignment="1" applyProtection="1"/>
    <xf numFmtId="0" fontId="45" fillId="2" borderId="0" xfId="0" applyFont="1" applyFill="1" applyAlignment="1" applyProtection="1"/>
    <xf numFmtId="0" fontId="45" fillId="2" borderId="6" xfId="0" applyFont="1" applyFill="1" applyBorder="1" applyAlignment="1" applyProtection="1"/>
    <xf numFmtId="0" fontId="46" fillId="2" borderId="0" xfId="0" applyFont="1" applyFill="1" applyAlignment="1" applyProtection="1"/>
    <xf numFmtId="0" fontId="45" fillId="2" borderId="0" xfId="0" applyFont="1" applyFill="1" applyBorder="1" applyAlignment="1" applyProtection="1">
      <alignment vertical="top"/>
    </xf>
    <xf numFmtId="0" fontId="19" fillId="2" borderId="0" xfId="0" applyFont="1" applyFill="1" applyAlignment="1" applyProtection="1">
      <alignment vertical="top"/>
    </xf>
    <xf numFmtId="0" fontId="5" fillId="2" borderId="0" xfId="0" applyFont="1" applyFill="1" applyAlignment="1" applyProtection="1">
      <alignment vertical="top"/>
    </xf>
    <xf numFmtId="3" fontId="9" fillId="2" borderId="3" xfId="0" applyNumberFormat="1" applyFont="1" applyFill="1" applyBorder="1" applyAlignment="1" applyProtection="1">
      <alignment horizontal="right" vertical="top"/>
      <protection locked="0"/>
    </xf>
    <xf numFmtId="0" fontId="45" fillId="2" borderId="0" xfId="0" applyFont="1" applyFill="1" applyAlignment="1" applyProtection="1">
      <alignment vertical="top"/>
    </xf>
    <xf numFmtId="0" fontId="45" fillId="2" borderId="0" xfId="0" applyFont="1" applyFill="1" applyBorder="1" applyProtection="1"/>
    <xf numFmtId="0" fontId="46" fillId="2" borderId="0" xfId="0" applyFont="1" applyFill="1" applyAlignment="1" applyProtection="1">
      <alignment vertical="top"/>
    </xf>
    <xf numFmtId="0" fontId="0" fillId="2" borderId="69" xfId="0" applyFill="1" applyBorder="1"/>
    <xf numFmtId="0" fontId="0" fillId="2" borderId="70" xfId="0" applyFill="1" applyBorder="1"/>
    <xf numFmtId="0" fontId="0" fillId="2" borderId="69" xfId="0" applyFill="1" applyBorder="1" applyAlignment="1">
      <alignment vertical="top" wrapText="1"/>
    </xf>
    <xf numFmtId="0" fontId="0" fillId="2" borderId="0" xfId="0" applyFill="1" applyBorder="1" applyAlignment="1">
      <alignment vertical="top" wrapText="1"/>
    </xf>
    <xf numFmtId="0" fontId="0" fillId="2" borderId="70" xfId="0" applyFill="1" applyBorder="1" applyAlignment="1">
      <alignment vertical="top" wrapText="1"/>
    </xf>
    <xf numFmtId="0" fontId="0" fillId="2" borderId="69" xfId="0" applyFill="1" applyBorder="1" applyAlignment="1">
      <alignment vertical="top"/>
    </xf>
    <xf numFmtId="0" fontId="0" fillId="2" borderId="70" xfId="0" applyFill="1" applyBorder="1" applyAlignment="1">
      <alignment vertical="top"/>
    </xf>
    <xf numFmtId="0" fontId="0" fillId="3" borderId="71" xfId="0" applyFill="1" applyBorder="1"/>
    <xf numFmtId="0" fontId="0" fillId="3" borderId="72" xfId="0" applyFill="1" applyBorder="1"/>
    <xf numFmtId="0" fontId="0" fillId="2" borderId="73" xfId="0" applyFill="1" applyBorder="1"/>
    <xf numFmtId="0" fontId="0" fillId="2" borderId="75" xfId="0" applyFill="1" applyBorder="1"/>
    <xf numFmtId="0" fontId="0" fillId="2" borderId="76" xfId="0" applyFill="1" applyBorder="1"/>
    <xf numFmtId="0" fontId="0" fillId="2" borderId="77" xfId="0" applyFill="1" applyBorder="1"/>
    <xf numFmtId="0" fontId="0" fillId="2" borderId="78" xfId="0" applyFill="1" applyBorder="1"/>
    <xf numFmtId="0" fontId="41" fillId="2" borderId="67" xfId="0" applyFont="1" applyFill="1" applyBorder="1" applyAlignment="1">
      <alignment horizontal="center" vertical="top"/>
    </xf>
    <xf numFmtId="0" fontId="12" fillId="2" borderId="68" xfId="0" applyFont="1" applyFill="1" applyBorder="1"/>
    <xf numFmtId="0" fontId="41" fillId="3" borderId="69" xfId="0" applyFont="1" applyFill="1" applyBorder="1" applyAlignment="1">
      <alignment horizontal="center" vertical="top"/>
    </xf>
    <xf numFmtId="0" fontId="26" fillId="3" borderId="70" xfId="0" applyFont="1" applyFill="1" applyBorder="1" applyAlignment="1">
      <alignment horizontal="left"/>
    </xf>
    <xf numFmtId="0" fontId="41" fillId="3" borderId="76" xfId="0" applyFont="1" applyFill="1" applyBorder="1" applyAlignment="1">
      <alignment horizontal="center" vertical="top"/>
    </xf>
    <xf numFmtId="0" fontId="12" fillId="3" borderId="78" xfId="0" applyFont="1" applyFill="1" applyBorder="1"/>
    <xf numFmtId="0" fontId="8" fillId="2" borderId="0" xfId="0" applyFont="1" applyFill="1" applyBorder="1" applyProtection="1"/>
    <xf numFmtId="0" fontId="8" fillId="2" borderId="0" xfId="0" applyFont="1" applyFill="1" applyProtection="1"/>
    <xf numFmtId="0" fontId="17" fillId="10" borderId="15" xfId="0" applyFont="1" applyFill="1" applyBorder="1" applyAlignment="1">
      <alignment horizontal="center" vertical="center"/>
    </xf>
    <xf numFmtId="0" fontId="3" fillId="3" borderId="22" xfId="0" applyFont="1" applyFill="1" applyBorder="1" applyAlignment="1">
      <alignment horizontal="left" vertical="top"/>
    </xf>
    <xf numFmtId="0" fontId="10" fillId="4" borderId="10" xfId="0" applyFont="1" applyFill="1" applyBorder="1" applyAlignment="1" applyProtection="1">
      <alignment horizontal="center" vertical="top" wrapText="1"/>
    </xf>
    <xf numFmtId="0" fontId="0" fillId="2" borderId="0" xfId="0" applyFill="1" applyBorder="1" applyAlignment="1">
      <alignment horizontal="left" indent="1"/>
    </xf>
    <xf numFmtId="10" fontId="0" fillId="2" borderId="0" xfId="0" applyNumberFormat="1" applyFill="1" applyBorder="1" applyAlignment="1">
      <alignment horizontal="left"/>
    </xf>
    <xf numFmtId="0" fontId="5" fillId="2" borderId="15" xfId="0" applyFont="1" applyFill="1" applyBorder="1" applyAlignment="1">
      <alignment horizontal="left" vertical="top" wrapText="1" indent="1"/>
    </xf>
    <xf numFmtId="0" fontId="12" fillId="2" borderId="0" xfId="0" applyFont="1" applyFill="1" applyProtection="1">
      <protection locked="0"/>
    </xf>
    <xf numFmtId="0" fontId="0" fillId="2" borderId="0" xfId="0" applyFill="1" applyProtection="1">
      <protection locked="0"/>
    </xf>
    <xf numFmtId="0" fontId="0" fillId="2" borderId="0" xfId="0" applyFill="1" applyBorder="1" applyProtection="1">
      <protection locked="0"/>
    </xf>
    <xf numFmtId="0" fontId="3" fillId="3" borderId="12" xfId="0" applyFont="1" applyFill="1" applyBorder="1"/>
    <xf numFmtId="0" fontId="5" fillId="5" borderId="9" xfId="0" applyFont="1" applyFill="1" applyBorder="1" applyAlignment="1">
      <alignment vertical="top" wrapText="1"/>
    </xf>
    <xf numFmtId="0" fontId="5" fillId="5" borderId="7" xfId="0" applyFont="1" applyFill="1" applyBorder="1" applyAlignment="1">
      <alignment vertical="top" wrapText="1"/>
    </xf>
    <xf numFmtId="0" fontId="3" fillId="3" borderId="5" xfId="0" applyFont="1" applyFill="1" applyBorder="1" applyAlignment="1"/>
    <xf numFmtId="0" fontId="5" fillId="3" borderId="7" xfId="0" applyFont="1" applyFill="1" applyBorder="1" applyAlignment="1"/>
    <xf numFmtId="0" fontId="3" fillId="3" borderId="5" xfId="0" applyFont="1" applyFill="1" applyBorder="1"/>
    <xf numFmtId="0" fontId="5" fillId="3" borderId="7" xfId="0" applyFont="1" applyFill="1" applyBorder="1" applyAlignment="1">
      <alignment vertical="top" wrapText="1"/>
    </xf>
    <xf numFmtId="0" fontId="0" fillId="0" borderId="5" xfId="0" applyFill="1" applyBorder="1" applyAlignment="1" applyProtection="1">
      <alignment vertical="top" wrapText="1"/>
      <protection locked="0"/>
    </xf>
    <xf numFmtId="0" fontId="0" fillId="0" borderId="7" xfId="0" applyFill="1" applyBorder="1" applyAlignment="1" applyProtection="1">
      <alignment vertical="top" wrapText="1"/>
      <protection locked="0"/>
    </xf>
    <xf numFmtId="0" fontId="0" fillId="0" borderId="9" xfId="0" applyFill="1" applyBorder="1" applyAlignment="1" applyProtection="1">
      <alignment vertical="top" wrapText="1"/>
      <protection locked="0"/>
    </xf>
    <xf numFmtId="0" fontId="8" fillId="2" borderId="0" xfId="0" applyFont="1" applyFill="1" applyBorder="1" applyProtection="1">
      <protection locked="0"/>
    </xf>
    <xf numFmtId="0" fontId="0" fillId="2" borderId="0" xfId="0" applyFill="1" applyBorder="1" applyAlignment="1" applyProtection="1">
      <alignment vertical="top"/>
    </xf>
    <xf numFmtId="0" fontId="9" fillId="2" borderId="14" xfId="0" applyFont="1" applyFill="1" applyBorder="1" applyAlignment="1" applyProtection="1">
      <alignment horizontal="center" vertical="top" wrapText="1"/>
    </xf>
    <xf numFmtId="0" fontId="0" fillId="2" borderId="0" xfId="0" applyFill="1" applyAlignment="1" applyProtection="1">
      <protection locked="0"/>
    </xf>
    <xf numFmtId="0" fontId="0" fillId="2" borderId="6" xfId="0" applyFill="1" applyBorder="1" applyProtection="1"/>
    <xf numFmtId="10" fontId="15" fillId="0" borderId="14" xfId="0" applyNumberFormat="1" applyFont="1" applyBorder="1" applyAlignment="1" applyProtection="1">
      <alignment horizontal="right"/>
      <protection locked="0"/>
    </xf>
    <xf numFmtId="0" fontId="3" fillId="3" borderId="57" xfId="0" applyFont="1" applyFill="1" applyBorder="1" applyAlignment="1">
      <alignment horizontal="center" vertical="top"/>
    </xf>
    <xf numFmtId="4" fontId="3" fillId="3" borderId="9" xfId="0" applyNumberFormat="1" applyFont="1" applyFill="1" applyBorder="1" applyAlignment="1" applyProtection="1">
      <alignment vertical="top"/>
    </xf>
    <xf numFmtId="4" fontId="3" fillId="8" borderId="7" xfId="0" applyNumberFormat="1" applyFont="1" applyFill="1" applyBorder="1" applyAlignment="1" applyProtection="1">
      <alignment vertical="top"/>
    </xf>
    <xf numFmtId="4" fontId="3" fillId="9" borderId="7" xfId="0" applyNumberFormat="1" applyFont="1" applyFill="1" applyBorder="1" applyAlignment="1" applyProtection="1">
      <alignment vertical="top"/>
    </xf>
    <xf numFmtId="0" fontId="0" fillId="2" borderId="0" xfId="0" applyFill="1" applyBorder="1" applyAlignment="1">
      <alignment horizontal="center"/>
    </xf>
    <xf numFmtId="3" fontId="7" fillId="2" borderId="3" xfId="0" applyNumberFormat="1" applyFont="1" applyFill="1" applyBorder="1" applyAlignment="1" applyProtection="1">
      <alignment horizontal="right" vertical="top"/>
      <protection locked="0"/>
    </xf>
    <xf numFmtId="0" fontId="37" fillId="2" borderId="0" xfId="0" applyFont="1" applyFill="1" applyBorder="1" applyProtection="1">
      <protection locked="0"/>
    </xf>
    <xf numFmtId="0" fontId="37" fillId="2" borderId="0" xfId="0" applyFont="1" applyFill="1" applyBorder="1" applyProtection="1"/>
    <xf numFmtId="4" fontId="7" fillId="0" borderId="3" xfId="0" applyNumberFormat="1" applyFont="1" applyFill="1" applyBorder="1" applyAlignment="1" applyProtection="1">
      <alignment vertical="top"/>
      <protection locked="0"/>
    </xf>
    <xf numFmtId="4" fontId="7" fillId="0" borderId="25" xfId="0" applyNumberFormat="1" applyFont="1" applyFill="1" applyBorder="1" applyAlignment="1" applyProtection="1">
      <alignment vertical="top"/>
      <protection locked="0"/>
    </xf>
    <xf numFmtId="4" fontId="7" fillId="11" borderId="13" xfId="0" applyNumberFormat="1" applyFont="1" applyFill="1" applyBorder="1" applyAlignment="1" applyProtection="1">
      <alignment vertical="top"/>
      <protection locked="0"/>
    </xf>
    <xf numFmtId="4" fontId="7" fillId="11" borderId="63" xfId="0" applyNumberFormat="1" applyFont="1" applyFill="1" applyBorder="1" applyAlignment="1" applyProtection="1">
      <alignment vertical="top"/>
      <protection locked="0"/>
    </xf>
    <xf numFmtId="0" fontId="7" fillId="2" borderId="33" xfId="0" applyFont="1" applyFill="1" applyBorder="1" applyAlignment="1" applyProtection="1">
      <alignment horizontal="left" vertical="top" wrapText="1"/>
      <protection locked="0"/>
    </xf>
    <xf numFmtId="0" fontId="7" fillId="2" borderId="21" xfId="0" applyFont="1" applyFill="1" applyBorder="1" applyAlignment="1" applyProtection="1">
      <alignment horizontal="left" vertical="top" indent="1"/>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0" fontId="7" fillId="2" borderId="3" xfId="0" applyFont="1" applyFill="1" applyBorder="1" applyAlignment="1" applyProtection="1">
      <alignment horizontal="left" vertical="top" wrapText="1"/>
      <protection locked="0"/>
    </xf>
    <xf numFmtId="0" fontId="7" fillId="2" borderId="3" xfId="0" applyFont="1" applyFill="1" applyBorder="1" applyAlignment="1" applyProtection="1">
      <alignment horizontal="center" vertical="top" wrapText="1"/>
      <protection locked="0"/>
    </xf>
    <xf numFmtId="0" fontId="7" fillId="2" borderId="3" xfId="0" applyFont="1" applyFill="1" applyBorder="1" applyAlignment="1" applyProtection="1">
      <alignment horizontal="center" vertical="top"/>
      <protection locked="0"/>
    </xf>
    <xf numFmtId="4" fontId="7" fillId="2" borderId="3" xfId="0" applyNumberFormat="1" applyFont="1" applyFill="1" applyBorder="1" applyAlignment="1" applyProtection="1">
      <alignment horizontal="right" vertical="top"/>
      <protection locked="0"/>
    </xf>
    <xf numFmtId="4" fontId="7" fillId="2" borderId="25" xfId="0" applyNumberFormat="1" applyFont="1" applyFill="1" applyBorder="1" applyAlignment="1" applyProtection="1">
      <alignment horizontal="right" vertical="top"/>
      <protection locked="0"/>
    </xf>
    <xf numFmtId="0" fontId="7" fillId="2" borderId="25" xfId="0" applyFont="1" applyFill="1" applyBorder="1" applyAlignment="1" applyProtection="1">
      <alignment horizontal="center" vertical="top"/>
      <protection locked="0"/>
    </xf>
    <xf numFmtId="4" fontId="7" fillId="2" borderId="3" xfId="0" applyNumberFormat="1" applyFont="1" applyFill="1" applyBorder="1" applyAlignment="1" applyProtection="1">
      <alignment vertical="top"/>
      <protection locked="0"/>
    </xf>
    <xf numFmtId="4" fontId="7" fillId="2" borderId="25" xfId="0" applyNumberFormat="1" applyFont="1" applyFill="1" applyBorder="1" applyAlignment="1" applyProtection="1">
      <alignment vertical="top"/>
      <protection locked="0"/>
    </xf>
    <xf numFmtId="0" fontId="7" fillId="11" borderId="62" xfId="0" applyFont="1" applyFill="1" applyBorder="1" applyAlignment="1" applyProtection="1">
      <alignment horizontal="left" vertical="top" indent="1"/>
      <protection locked="0"/>
    </xf>
    <xf numFmtId="0" fontId="7" fillId="11" borderId="13" xfId="0" applyFont="1" applyFill="1" applyBorder="1" applyAlignment="1" applyProtection="1">
      <alignment horizontal="left" vertical="top" wrapText="1"/>
      <protection locked="0"/>
    </xf>
    <xf numFmtId="0" fontId="7" fillId="11" borderId="13" xfId="0" applyFont="1" applyFill="1" applyBorder="1" applyAlignment="1" applyProtection="1">
      <alignment horizontal="center" vertical="top" wrapText="1"/>
      <protection locked="0"/>
    </xf>
    <xf numFmtId="0" fontId="7" fillId="11" borderId="13" xfId="0" applyFont="1" applyFill="1" applyBorder="1" applyAlignment="1" applyProtection="1">
      <alignment horizontal="center" vertical="top"/>
      <protection locked="0"/>
    </xf>
    <xf numFmtId="0" fontId="47" fillId="2" borderId="0" xfId="0" applyFont="1" applyFill="1" applyProtection="1">
      <protection locked="0"/>
    </xf>
    <xf numFmtId="0" fontId="37" fillId="2" borderId="0" xfId="0" applyFont="1" applyFill="1" applyProtection="1">
      <protection locked="0"/>
    </xf>
    <xf numFmtId="0" fontId="4" fillId="11" borderId="3" xfId="0" applyFont="1" applyFill="1" applyBorder="1" applyAlignment="1">
      <alignment vertical="top" wrapText="1"/>
    </xf>
    <xf numFmtId="0" fontId="5" fillId="2" borderId="10" xfId="0" applyFont="1" applyFill="1" applyBorder="1"/>
    <xf numFmtId="0" fontId="5" fillId="2" borderId="3" xfId="0" applyFont="1" applyFill="1" applyBorder="1" applyAlignment="1">
      <alignment horizontal="left" vertical="top" wrapText="1" indent="1"/>
    </xf>
    <xf numFmtId="0" fontId="37" fillId="2" borderId="0" xfId="0" applyFont="1" applyFill="1" applyBorder="1"/>
    <xf numFmtId="0" fontId="48" fillId="2" borderId="0" xfId="0" applyFont="1" applyFill="1"/>
    <xf numFmtId="4" fontId="10" fillId="2" borderId="12" xfId="0" applyNumberFormat="1" applyFont="1" applyFill="1" applyBorder="1" applyAlignment="1" applyProtection="1">
      <alignment horizontal="right" vertical="top"/>
      <protection locked="0"/>
    </xf>
    <xf numFmtId="0" fontId="50" fillId="5" borderId="0" xfId="0" applyFont="1" applyFill="1" applyBorder="1" applyAlignment="1" applyProtection="1">
      <alignment horizontal="center" vertical="top"/>
    </xf>
    <xf numFmtId="0" fontId="50" fillId="5" borderId="0" xfId="0" applyFont="1" applyFill="1" applyBorder="1" applyAlignment="1" applyProtection="1">
      <alignment horizontal="right" vertical="top"/>
    </xf>
    <xf numFmtId="3" fontId="50" fillId="5" borderId="0" xfId="0" applyNumberFormat="1" applyFont="1" applyFill="1" applyBorder="1" applyAlignment="1" applyProtection="1">
      <alignment horizontal="right" vertical="top" wrapText="1"/>
    </xf>
    <xf numFmtId="3" fontId="50" fillId="5" borderId="7" xfId="0" applyNumberFormat="1" applyFont="1" applyFill="1" applyBorder="1" applyAlignment="1" applyProtection="1">
      <alignment horizontal="right" vertical="top" wrapText="1"/>
    </xf>
    <xf numFmtId="0" fontId="51" fillId="2" borderId="0" xfId="0" applyFont="1" applyFill="1" applyBorder="1" applyProtection="1">
      <protection locked="0"/>
    </xf>
    <xf numFmtId="0" fontId="52" fillId="2" borderId="0" xfId="0" applyFont="1" applyFill="1" applyProtection="1"/>
    <xf numFmtId="0" fontId="50" fillId="2" borderId="4" xfId="0" applyFont="1" applyFill="1" applyBorder="1" applyAlignment="1" applyProtection="1">
      <alignment horizontal="center" vertical="top"/>
    </xf>
    <xf numFmtId="0" fontId="50" fillId="2" borderId="2" xfId="0" applyFont="1" applyFill="1" applyBorder="1" applyAlignment="1" applyProtection="1">
      <alignment vertical="top" wrapText="1"/>
    </xf>
    <xf numFmtId="3" fontId="50" fillId="2" borderId="2" xfId="0" applyNumberFormat="1" applyFont="1" applyFill="1" applyBorder="1" applyAlignment="1" applyProtection="1">
      <alignment vertical="top" wrapText="1"/>
    </xf>
    <xf numFmtId="3" fontId="50" fillId="2" borderId="5" xfId="0" applyNumberFormat="1" applyFont="1" applyFill="1" applyBorder="1" applyAlignment="1" applyProtection="1">
      <alignment vertical="top" wrapText="1"/>
    </xf>
    <xf numFmtId="0" fontId="50" fillId="2" borderId="0" xfId="0" applyFont="1" applyFill="1" applyProtection="1"/>
    <xf numFmtId="0" fontId="50" fillId="2" borderId="2" xfId="0" applyFont="1" applyFill="1" applyBorder="1" applyAlignment="1" applyProtection="1">
      <alignment horizontal="right" vertical="top" wrapText="1"/>
    </xf>
    <xf numFmtId="0" fontId="47" fillId="2" borderId="0" xfId="0" applyFont="1" applyFill="1" applyAlignment="1" applyProtection="1">
      <protection locked="0"/>
    </xf>
    <xf numFmtId="0" fontId="50" fillId="2" borderId="0" xfId="0" applyFont="1" applyFill="1" applyBorder="1" applyAlignment="1" applyProtection="1">
      <alignment horizontal="left" vertical="top" indent="1"/>
    </xf>
    <xf numFmtId="0" fontId="50" fillId="2" borderId="0" xfId="0" applyFont="1" applyFill="1" applyAlignment="1" applyProtection="1">
      <alignment horizontal="left" vertical="top" indent="1"/>
    </xf>
    <xf numFmtId="0" fontId="52" fillId="2" borderId="4" xfId="0" applyFont="1" applyFill="1" applyBorder="1" applyAlignment="1" applyProtection="1">
      <alignment horizontal="center" vertical="top"/>
    </xf>
    <xf numFmtId="0" fontId="50" fillId="2" borderId="2" xfId="0" applyFont="1" applyFill="1" applyBorder="1" applyAlignment="1" applyProtection="1">
      <alignment horizontal="right" vertical="center" wrapText="1"/>
    </xf>
    <xf numFmtId="3" fontId="50" fillId="2" borderId="2" xfId="0" applyNumberFormat="1" applyFont="1" applyFill="1" applyBorder="1" applyAlignment="1" applyProtection="1">
      <alignment horizontal="right" vertical="center"/>
    </xf>
    <xf numFmtId="3" fontId="50" fillId="2" borderId="5" xfId="0" applyNumberFormat="1" applyFont="1" applyFill="1" applyBorder="1" applyAlignment="1" applyProtection="1">
      <alignment horizontal="right" vertical="center"/>
    </xf>
    <xf numFmtId="0" fontId="47" fillId="2" borderId="0" xfId="0" applyFont="1" applyFill="1" applyBorder="1" applyProtection="1">
      <protection locked="0"/>
    </xf>
    <xf numFmtId="0" fontId="47" fillId="2" borderId="0" xfId="0" applyFont="1" applyFill="1" applyProtection="1"/>
    <xf numFmtId="0" fontId="50" fillId="2" borderId="0" xfId="0" applyFont="1" applyFill="1" applyAlignment="1" applyProtection="1">
      <alignment horizontal="left" vertical="center" indent="1"/>
    </xf>
    <xf numFmtId="0" fontId="50" fillId="2" borderId="5" xfId="0" applyFont="1" applyFill="1" applyBorder="1" applyAlignment="1" applyProtection="1">
      <alignment vertical="top" wrapText="1"/>
    </xf>
    <xf numFmtId="0" fontId="50" fillId="2" borderId="4" xfId="0" applyFont="1" applyFill="1" applyBorder="1" applyAlignment="1" applyProtection="1">
      <alignment horizontal="right" vertical="top"/>
    </xf>
    <xf numFmtId="0" fontId="50" fillId="2" borderId="0" xfId="0" applyFont="1" applyFill="1" applyAlignment="1" applyProtection="1">
      <alignment horizontal="right"/>
    </xf>
    <xf numFmtId="4" fontId="13" fillId="0" borderId="12" xfId="0" applyNumberFormat="1" applyFont="1" applyFill="1" applyBorder="1" applyAlignment="1" applyProtection="1">
      <alignment horizontal="right" vertical="top"/>
      <protection locked="0"/>
    </xf>
    <xf numFmtId="4" fontId="10" fillId="2" borderId="3" xfId="0" applyNumberFormat="1" applyFont="1" applyFill="1" applyBorder="1" applyAlignment="1" applyProtection="1">
      <alignment horizontal="right" vertical="top"/>
      <protection locked="0"/>
    </xf>
    <xf numFmtId="0" fontId="44" fillId="4" borderId="10" xfId="0" applyFont="1" applyFill="1" applyBorder="1" applyAlignment="1" applyProtection="1">
      <alignment horizontal="left" vertical="top" wrapText="1"/>
    </xf>
    <xf numFmtId="4" fontId="10" fillId="0" borderId="3" xfId="0" applyNumberFormat="1" applyFont="1" applyFill="1" applyBorder="1" applyAlignment="1" applyProtection="1">
      <alignment horizontal="right" vertical="top" wrapText="1"/>
      <protection locked="0"/>
    </xf>
    <xf numFmtId="4" fontId="10" fillId="0" borderId="25" xfId="0" applyNumberFormat="1" applyFont="1" applyFill="1" applyBorder="1" applyAlignment="1" applyProtection="1">
      <alignment horizontal="right" vertical="top" wrapText="1"/>
      <protection locked="0"/>
    </xf>
    <xf numFmtId="0" fontId="53" fillId="2" borderId="0" xfId="0" applyFont="1" applyFill="1" applyProtection="1"/>
    <xf numFmtId="0" fontId="53" fillId="2" borderId="0" xfId="0" applyFont="1" applyFill="1" applyAlignment="1" applyProtection="1">
      <alignment vertical="top"/>
    </xf>
    <xf numFmtId="3" fontId="54" fillId="0" borderId="3" xfId="0" applyNumberFormat="1" applyFont="1" applyFill="1" applyBorder="1" applyAlignment="1" applyProtection="1">
      <alignment horizontal="right" vertical="top"/>
      <protection locked="0"/>
    </xf>
    <xf numFmtId="3" fontId="32" fillId="5" borderId="3" xfId="0" applyNumberFormat="1" applyFont="1" applyFill="1" applyBorder="1" applyAlignment="1" applyProtection="1">
      <alignment horizontal="right" vertical="top"/>
      <protection locked="0"/>
    </xf>
    <xf numFmtId="0" fontId="37" fillId="2" borderId="0" xfId="0" applyFont="1" applyFill="1" applyBorder="1" applyAlignment="1" applyProtection="1">
      <alignment vertical="top"/>
      <protection locked="0"/>
    </xf>
    <xf numFmtId="0" fontId="7" fillId="2" borderId="35" xfId="0" applyFont="1" applyFill="1" applyBorder="1" applyAlignment="1" applyProtection="1">
      <alignment horizontal="left" vertical="top" indent="1"/>
      <protection locked="0"/>
    </xf>
    <xf numFmtId="0" fontId="7" fillId="12" borderId="24" xfId="0" applyFont="1" applyFill="1" applyBorder="1" applyAlignment="1" applyProtection="1">
      <alignment horizontal="left" vertical="top" indent="1"/>
      <protection locked="0"/>
    </xf>
    <xf numFmtId="0" fontId="34" fillId="12" borderId="3" xfId="0" applyFont="1" applyFill="1" applyBorder="1" applyAlignment="1" applyProtection="1">
      <alignment horizontal="left" vertical="top" wrapText="1"/>
      <protection locked="0"/>
    </xf>
    <xf numFmtId="4" fontId="7" fillId="12" borderId="12" xfId="0" applyNumberFormat="1" applyFont="1" applyFill="1" applyBorder="1" applyProtection="1">
      <protection locked="0"/>
    </xf>
    <xf numFmtId="4" fontId="7" fillId="12" borderId="3" xfId="0" applyNumberFormat="1" applyFont="1" applyFill="1" applyBorder="1" applyAlignment="1" applyProtection="1">
      <alignment horizontal="center" vertical="top"/>
      <protection locked="0"/>
    </xf>
    <xf numFmtId="4" fontId="7" fillId="12" borderId="25" xfId="0" applyNumberFormat="1" applyFont="1" applyFill="1" applyBorder="1" applyAlignment="1" applyProtection="1">
      <alignment horizontal="center" vertical="top"/>
      <protection locked="0"/>
    </xf>
    <xf numFmtId="0" fontId="7" fillId="12" borderId="10" xfId="0" applyFont="1" applyFill="1" applyBorder="1" applyAlignment="1" applyProtection="1">
      <alignment horizontal="left" vertical="top" wrapText="1"/>
      <protection locked="0"/>
    </xf>
    <xf numFmtId="0" fontId="7" fillId="12" borderId="3" xfId="0" applyFont="1" applyFill="1" applyBorder="1" applyAlignment="1" applyProtection="1">
      <alignment horizontal="center" vertical="top" wrapText="1"/>
      <protection locked="0"/>
    </xf>
    <xf numFmtId="4" fontId="7" fillId="12" borderId="10" xfId="0" applyNumberFormat="1" applyFont="1" applyFill="1" applyBorder="1" applyAlignment="1" applyProtection="1">
      <alignment horizontal="left" vertical="top" wrapText="1"/>
      <protection locked="0"/>
    </xf>
    <xf numFmtId="1" fontId="50" fillId="2" borderId="12" xfId="0" applyNumberFormat="1" applyFont="1" applyFill="1" applyBorder="1" applyAlignment="1" applyProtection="1">
      <alignment horizontal="right" vertical="top" wrapText="1"/>
    </xf>
    <xf numFmtId="4" fontId="9" fillId="4" borderId="14" xfId="0" applyNumberFormat="1" applyFont="1" applyFill="1" applyBorder="1" applyAlignment="1" applyProtection="1">
      <alignment horizontal="right" vertical="top"/>
      <protection locked="0"/>
    </xf>
    <xf numFmtId="4" fontId="10" fillId="2" borderId="16" xfId="0" applyNumberFormat="1" applyFont="1" applyFill="1" applyBorder="1" applyAlignment="1" applyProtection="1">
      <alignment horizontal="right" vertical="top"/>
      <protection locked="0"/>
    </xf>
    <xf numFmtId="4" fontId="44" fillId="4" borderId="3" xfId="0" applyNumberFormat="1" applyFont="1" applyFill="1" applyBorder="1" applyAlignment="1" applyProtection="1">
      <alignment horizontal="right" vertical="top"/>
    </xf>
    <xf numFmtId="4" fontId="7" fillId="0" borderId="12" xfId="0" applyNumberFormat="1" applyFont="1" applyFill="1" applyBorder="1" applyAlignment="1" applyProtection="1">
      <alignment horizontal="center" vertical="top"/>
      <protection locked="0"/>
    </xf>
    <xf numFmtId="0" fontId="7" fillId="2" borderId="10" xfId="0" applyFont="1" applyFill="1" applyBorder="1" applyAlignment="1" applyProtection="1">
      <alignment horizontal="left" vertical="top" wrapText="1"/>
      <protection locked="0"/>
    </xf>
    <xf numFmtId="4" fontId="7" fillId="2" borderId="12" xfId="0" applyNumberFormat="1" applyFont="1" applyFill="1" applyBorder="1" applyAlignment="1" applyProtection="1">
      <alignment horizontal="right" vertical="top"/>
      <protection locked="0"/>
    </xf>
    <xf numFmtId="4" fontId="7" fillId="2" borderId="36" xfId="0" applyNumberFormat="1" applyFont="1" applyFill="1" applyBorder="1" applyAlignment="1" applyProtection="1">
      <alignment horizontal="right" vertical="top"/>
      <protection locked="0"/>
    </xf>
    <xf numFmtId="0" fontId="7" fillId="2" borderId="31" xfId="0" applyFont="1" applyFill="1" applyBorder="1" applyAlignment="1" applyProtection="1">
      <alignment horizontal="center" vertical="top" wrapText="1"/>
      <protection locked="0"/>
    </xf>
    <xf numFmtId="0" fontId="6" fillId="2" borderId="3" xfId="0" applyFont="1" applyFill="1" applyBorder="1" applyAlignment="1" applyProtection="1">
      <alignment horizontal="left" vertical="top" indent="1"/>
      <protection locked="0"/>
    </xf>
    <xf numFmtId="0" fontId="6" fillId="12" borderId="3" xfId="0" applyFont="1" applyFill="1" applyBorder="1" applyAlignment="1" applyProtection="1">
      <alignment horizontal="left" vertical="top" indent="1"/>
      <protection locked="0"/>
    </xf>
    <xf numFmtId="0" fontId="6" fillId="12" borderId="10" xfId="0" applyFont="1" applyFill="1" applyBorder="1" applyAlignment="1" applyProtection="1">
      <alignment horizontal="left" vertical="top" wrapText="1"/>
      <protection locked="0"/>
    </xf>
    <xf numFmtId="0" fontId="15" fillId="12" borderId="3" xfId="0" applyFont="1" applyFill="1" applyBorder="1" applyAlignment="1" applyProtection="1">
      <alignment horizontal="left" vertical="top" wrapText="1"/>
      <protection locked="0"/>
    </xf>
    <xf numFmtId="4" fontId="6" fillId="12" borderId="12" xfId="0" applyNumberFormat="1" applyFont="1" applyFill="1" applyBorder="1" applyAlignment="1" applyProtection="1">
      <alignment horizontal="right" vertical="top"/>
      <protection locked="0"/>
    </xf>
    <xf numFmtId="0" fontId="6" fillId="0" borderId="10"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4" fontId="6" fillId="0" borderId="12" xfId="0" applyNumberFormat="1" applyFont="1" applyFill="1" applyBorder="1" applyAlignment="1" applyProtection="1">
      <alignment horizontal="right" vertical="top"/>
      <protection locked="0"/>
    </xf>
    <xf numFmtId="0" fontId="49" fillId="2" borderId="10" xfId="0" applyFont="1" applyFill="1" applyBorder="1" applyAlignment="1" applyProtection="1">
      <alignment horizontal="left" vertical="top" wrapText="1"/>
    </xf>
    <xf numFmtId="0" fontId="6" fillId="2" borderId="2" xfId="0" applyFont="1" applyFill="1" applyBorder="1" applyAlignment="1" applyProtection="1">
      <alignment horizontal="center" vertical="top"/>
      <protection locked="0"/>
    </xf>
    <xf numFmtId="4" fontId="8" fillId="2" borderId="0" xfId="0" applyNumberFormat="1" applyFont="1" applyFill="1" applyBorder="1" applyAlignment="1" applyProtection="1">
      <alignment horizontal="center" vertical="top"/>
      <protection locked="0"/>
    </xf>
    <xf numFmtId="0" fontId="35" fillId="2" borderId="0" xfId="0" applyFont="1" applyFill="1" applyProtection="1">
      <protection locked="0"/>
    </xf>
    <xf numFmtId="3" fontId="13" fillId="2" borderId="0" xfId="0" applyNumberFormat="1" applyFont="1" applyFill="1" applyBorder="1" applyAlignment="1" applyProtection="1">
      <alignment horizontal="right" vertical="top"/>
    </xf>
    <xf numFmtId="4" fontId="7" fillId="2" borderId="15" xfId="0" applyNumberFormat="1" applyFont="1" applyFill="1" applyBorder="1" applyAlignment="1" applyProtection="1">
      <alignment vertical="top"/>
      <protection locked="0"/>
    </xf>
    <xf numFmtId="3" fontId="7" fillId="0" borderId="9" xfId="0" applyNumberFormat="1" applyFont="1" applyFill="1" applyBorder="1" applyAlignment="1" applyProtection="1">
      <alignment horizontal="right" vertical="top"/>
      <protection locked="0"/>
    </xf>
    <xf numFmtId="3" fontId="10" fillId="0" borderId="14" xfId="0" applyNumberFormat="1" applyFont="1" applyFill="1" applyBorder="1" applyAlignment="1" applyProtection="1">
      <alignment horizontal="right" vertical="top"/>
      <protection locked="0"/>
    </xf>
    <xf numFmtId="0" fontId="55" fillId="2" borderId="0" xfId="0" applyFont="1" applyFill="1"/>
    <xf numFmtId="0" fontId="35" fillId="2" borderId="0" xfId="0" applyFont="1" applyFill="1" applyBorder="1" applyProtection="1">
      <protection locked="0"/>
    </xf>
    <xf numFmtId="0" fontId="38" fillId="2" borderId="0" xfId="0" applyFont="1" applyFill="1"/>
    <xf numFmtId="0" fontId="35" fillId="3" borderId="43" xfId="0" applyFont="1" applyFill="1" applyBorder="1" applyAlignment="1">
      <alignment horizontal="center" vertical="top"/>
    </xf>
    <xf numFmtId="0" fontId="56" fillId="2" borderId="0" xfId="0" applyFont="1" applyFill="1" applyAlignment="1">
      <alignment wrapText="1"/>
    </xf>
    <xf numFmtId="0" fontId="32" fillId="4" borderId="38" xfId="0" applyFont="1" applyFill="1" applyBorder="1" applyAlignment="1">
      <alignment horizontal="center" vertical="center"/>
    </xf>
    <xf numFmtId="0" fontId="56" fillId="2" borderId="0" xfId="0" applyFont="1" applyFill="1" applyAlignment="1">
      <alignment horizontal="left" vertical="top"/>
    </xf>
    <xf numFmtId="0" fontId="38" fillId="2" borderId="0" xfId="0" applyFont="1" applyFill="1" applyAlignment="1">
      <alignment horizontal="center" vertical="center"/>
    </xf>
    <xf numFmtId="0" fontId="56" fillId="2" borderId="0" xfId="0" applyFont="1" applyFill="1" applyAlignment="1">
      <alignment horizontal="center" vertical="top"/>
    </xf>
    <xf numFmtId="0" fontId="56" fillId="2" borderId="0" xfId="0" applyFont="1" applyFill="1"/>
    <xf numFmtId="0" fontId="56" fillId="2" borderId="0" xfId="0" applyFont="1" applyFill="1" applyAlignment="1">
      <alignment vertical="top"/>
    </xf>
    <xf numFmtId="0" fontId="35" fillId="2" borderId="0" xfId="0" applyFont="1" applyFill="1" applyAlignment="1">
      <alignment vertical="top"/>
    </xf>
    <xf numFmtId="0" fontId="32" fillId="2" borderId="38" xfId="0" applyFont="1" applyFill="1" applyBorder="1" applyAlignment="1">
      <alignment horizontal="left" vertical="top" indent="1"/>
    </xf>
    <xf numFmtId="0" fontId="32" fillId="2" borderId="46" xfId="0" applyFont="1" applyFill="1" applyBorder="1" applyAlignment="1">
      <alignment horizontal="left" vertical="top" indent="1"/>
    </xf>
    <xf numFmtId="0" fontId="56" fillId="2" borderId="0" xfId="0" applyFont="1" applyFill="1" applyBorder="1" applyAlignment="1">
      <alignment horizontal="left" indent="1"/>
    </xf>
    <xf numFmtId="0" fontId="56" fillId="2" borderId="0" xfId="0" applyFont="1" applyFill="1" applyBorder="1"/>
    <xf numFmtId="0" fontId="32" fillId="4" borderId="9" xfId="0" applyFont="1" applyFill="1" applyBorder="1" applyAlignment="1">
      <alignment horizontal="center"/>
    </xf>
    <xf numFmtId="0" fontId="32" fillId="2" borderId="25" xfId="0" applyFont="1" applyFill="1" applyBorder="1" applyAlignment="1">
      <alignment horizontal="center" vertical="top"/>
    </xf>
    <xf numFmtId="0" fontId="38" fillId="2" borderId="0" xfId="0" applyFont="1" applyFill="1" applyAlignment="1">
      <alignment horizontal="center"/>
    </xf>
    <xf numFmtId="0" fontId="7" fillId="4" borderId="18" xfId="0" applyFont="1" applyFill="1" applyBorder="1" applyAlignment="1">
      <alignment horizontal="center" vertical="top"/>
    </xf>
    <xf numFmtId="0" fontId="7" fillId="5" borderId="7" xfId="0" applyFont="1" applyFill="1" applyBorder="1" applyAlignment="1">
      <alignment horizontal="center" vertical="top"/>
    </xf>
    <xf numFmtId="4" fontId="7" fillId="2" borderId="30" xfId="0" applyNumberFormat="1" applyFont="1" applyFill="1" applyBorder="1" applyAlignment="1" applyProtection="1">
      <alignment horizontal="right" vertical="top"/>
    </xf>
    <xf numFmtId="4" fontId="7" fillId="2" borderId="41" xfId="0" applyNumberFormat="1" applyFont="1" applyFill="1" applyBorder="1" applyAlignment="1" applyProtection="1">
      <alignment horizontal="right" vertical="top"/>
    </xf>
    <xf numFmtId="4" fontId="7" fillId="2" borderId="57" xfId="0" applyNumberFormat="1" applyFont="1" applyFill="1" applyBorder="1" applyAlignment="1" applyProtection="1">
      <alignment horizontal="center" vertical="top"/>
    </xf>
    <xf numFmtId="4" fontId="7" fillId="2" borderId="23" xfId="0" applyNumberFormat="1" applyFont="1" applyFill="1" applyBorder="1" applyAlignment="1" applyProtection="1">
      <alignment horizontal="center" vertical="top"/>
    </xf>
    <xf numFmtId="49" fontId="35" fillId="2" borderId="0" xfId="0" applyNumberFormat="1" applyFont="1" applyFill="1" applyBorder="1" applyAlignment="1" applyProtection="1">
      <alignment horizontal="left" vertical="top"/>
      <protection locked="0"/>
    </xf>
    <xf numFmtId="0" fontId="7" fillId="2" borderId="30" xfId="0" applyFont="1" applyFill="1" applyBorder="1" applyAlignment="1" applyProtection="1">
      <alignment horizontal="right" vertical="top"/>
    </xf>
    <xf numFmtId="0" fontId="7" fillId="2" borderId="41" xfId="0" applyFont="1" applyFill="1" applyBorder="1" applyAlignment="1" applyProtection="1">
      <alignment horizontal="right" vertical="top"/>
    </xf>
    <xf numFmtId="0" fontId="32" fillId="5" borderId="7" xfId="0" applyFont="1" applyFill="1" applyBorder="1" applyAlignment="1" applyProtection="1">
      <alignment horizontal="center" vertical="top"/>
    </xf>
    <xf numFmtId="0" fontId="32" fillId="5" borderId="13" xfId="0" applyFont="1" applyFill="1" applyBorder="1" applyAlignment="1" applyProtection="1">
      <alignment horizontal="center" vertical="top"/>
    </xf>
    <xf numFmtId="0" fontId="32" fillId="5" borderId="63" xfId="0" applyFont="1" applyFill="1" applyBorder="1" applyAlignment="1" applyProtection="1">
      <alignment horizontal="center" vertical="top"/>
    </xf>
    <xf numFmtId="0" fontId="7" fillId="2" borderId="54" xfId="0" applyFont="1" applyFill="1" applyBorder="1" applyAlignment="1" applyProtection="1">
      <alignment horizontal="center" vertical="top"/>
    </xf>
    <xf numFmtId="0" fontId="7" fillId="2" borderId="33" xfId="0" applyFont="1" applyFill="1" applyBorder="1" applyAlignment="1" applyProtection="1">
      <alignment horizontal="center" vertical="top"/>
    </xf>
    <xf numFmtId="0" fontId="7" fillId="2" borderId="34" xfId="0" applyFont="1" applyFill="1" applyBorder="1" applyAlignment="1" applyProtection="1">
      <alignment horizontal="center" vertical="top"/>
    </xf>
    <xf numFmtId="4" fontId="7" fillId="2" borderId="12" xfId="0" applyNumberFormat="1" applyFont="1" applyFill="1" applyBorder="1" applyProtection="1"/>
    <xf numFmtId="4" fontId="7" fillId="2" borderId="36" xfId="0" applyNumberFormat="1" applyFont="1" applyFill="1" applyBorder="1" applyProtection="1"/>
    <xf numFmtId="2" fontId="7" fillId="2" borderId="12" xfId="0" applyNumberFormat="1" applyFont="1" applyFill="1" applyBorder="1" applyAlignment="1" applyProtection="1">
      <alignment horizontal="right" vertical="top"/>
    </xf>
    <xf numFmtId="2" fontId="7" fillId="2" borderId="36" xfId="0" applyNumberFormat="1" applyFont="1" applyFill="1" applyBorder="1" applyAlignment="1" applyProtection="1">
      <alignment horizontal="right" vertical="top"/>
    </xf>
    <xf numFmtId="2" fontId="7" fillId="0" borderId="12" xfId="0" applyNumberFormat="1" applyFont="1" applyFill="1" applyBorder="1" applyAlignment="1" applyProtection="1">
      <alignment horizontal="center" vertical="top"/>
      <protection locked="0"/>
    </xf>
    <xf numFmtId="2" fontId="7" fillId="0" borderId="3" xfId="0" applyNumberFormat="1" applyFont="1" applyFill="1" applyBorder="1" applyAlignment="1" applyProtection="1">
      <alignment horizontal="center" vertical="top"/>
      <protection locked="0"/>
    </xf>
    <xf numFmtId="2" fontId="7" fillId="0" borderId="25" xfId="0" applyNumberFormat="1" applyFont="1" applyFill="1" applyBorder="1" applyAlignment="1" applyProtection="1">
      <alignment horizontal="center" vertical="top"/>
      <protection locked="0"/>
    </xf>
    <xf numFmtId="2" fontId="7" fillId="0" borderId="12" xfId="0" applyNumberFormat="1" applyFont="1" applyFill="1" applyBorder="1" applyProtection="1">
      <protection locked="0"/>
    </xf>
    <xf numFmtId="0" fontId="32" fillId="5" borderId="40" xfId="0" applyFont="1" applyFill="1" applyBorder="1" applyAlignment="1" applyProtection="1">
      <alignment horizontal="center" vertical="top"/>
    </xf>
    <xf numFmtId="0" fontId="32" fillId="5" borderId="65" xfId="0" applyFont="1" applyFill="1" applyBorder="1" applyAlignment="1" applyProtection="1">
      <alignment horizontal="center" vertical="top"/>
    </xf>
    <xf numFmtId="2" fontId="7" fillId="2" borderId="12" xfId="0" applyNumberFormat="1" applyFont="1" applyFill="1" applyBorder="1" applyAlignment="1" applyProtection="1">
      <alignment horizontal="right" vertical="top"/>
      <protection locked="0"/>
    </xf>
    <xf numFmtId="2" fontId="7" fillId="2" borderId="36" xfId="0" applyNumberFormat="1" applyFont="1" applyFill="1" applyBorder="1" applyAlignment="1" applyProtection="1">
      <alignment horizontal="right" vertical="top"/>
      <protection locked="0"/>
    </xf>
    <xf numFmtId="0" fontId="7" fillId="2" borderId="54" xfId="0" applyFont="1" applyFill="1" applyBorder="1" applyAlignment="1" applyProtection="1">
      <alignment horizontal="center" vertical="top"/>
      <protection locked="0"/>
    </xf>
    <xf numFmtId="4" fontId="7" fillId="2" borderId="30" xfId="0" applyNumberFormat="1" applyFont="1" applyFill="1" applyBorder="1" applyAlignment="1" applyProtection="1">
      <alignment horizontal="right" vertical="top"/>
      <protection locked="0"/>
    </xf>
    <xf numFmtId="4" fontId="7" fillId="2" borderId="41" xfId="0" applyNumberFormat="1" applyFont="1" applyFill="1" applyBorder="1" applyAlignment="1" applyProtection="1">
      <alignment horizontal="right" vertical="top"/>
      <protection locked="0"/>
    </xf>
    <xf numFmtId="0" fontId="38" fillId="2" borderId="0" xfId="0" applyFont="1" applyFill="1" applyBorder="1"/>
    <xf numFmtId="0" fontId="32" fillId="2" borderId="35" xfId="0" applyFont="1" applyFill="1" applyBorder="1" applyAlignment="1" applyProtection="1">
      <alignment horizontal="left" vertical="top" indent="1"/>
      <protection locked="0"/>
    </xf>
    <xf numFmtId="0" fontId="32" fillId="2" borderId="29" xfId="0" applyFont="1" applyFill="1" applyBorder="1" applyAlignment="1" applyProtection="1">
      <alignment horizontal="left" vertical="top" wrapText="1"/>
      <protection locked="0"/>
    </xf>
    <xf numFmtId="0" fontId="38" fillId="3" borderId="10" xfId="0" applyFont="1" applyFill="1" applyBorder="1" applyAlignment="1">
      <alignment horizontal="center" vertical="top"/>
    </xf>
    <xf numFmtId="0" fontId="38" fillId="3" borderId="11" xfId="0" applyFont="1" applyFill="1" applyBorder="1" applyAlignment="1">
      <alignment vertical="top"/>
    </xf>
    <xf numFmtId="0" fontId="38" fillId="3" borderId="12" xfId="0" applyFont="1" applyFill="1" applyBorder="1" applyAlignment="1">
      <alignment vertical="top"/>
    </xf>
    <xf numFmtId="0" fontId="38" fillId="2" borderId="0" xfId="0" applyFont="1" applyFill="1" applyAlignment="1">
      <alignment vertical="top"/>
    </xf>
    <xf numFmtId="0" fontId="7" fillId="2" borderId="0" xfId="0" applyFont="1" applyFill="1" applyBorder="1" applyAlignment="1" applyProtection="1">
      <alignment vertical="top"/>
      <protection locked="0"/>
    </xf>
    <xf numFmtId="0" fontId="38" fillId="5" borderId="4" xfId="0" applyFont="1" applyFill="1" applyBorder="1" applyAlignment="1">
      <alignment horizontal="center" vertical="top"/>
    </xf>
    <xf numFmtId="0" fontId="38" fillId="5" borderId="2" xfId="0" applyFont="1" applyFill="1" applyBorder="1"/>
    <xf numFmtId="0" fontId="38" fillId="5" borderId="5" xfId="0" applyFont="1" applyFill="1" applyBorder="1"/>
    <xf numFmtId="0" fontId="36" fillId="5" borderId="6" xfId="0" applyFont="1" applyFill="1" applyBorder="1" applyAlignment="1">
      <alignment horizontal="center" vertical="top"/>
    </xf>
    <xf numFmtId="0" fontId="36" fillId="5" borderId="0" xfId="0" applyFont="1" applyFill="1" applyBorder="1"/>
    <xf numFmtId="0" fontId="36" fillId="5" borderId="7" xfId="0" applyFont="1" applyFill="1" applyBorder="1"/>
    <xf numFmtId="0" fontId="32" fillId="2" borderId="0" xfId="0" applyFont="1" applyFill="1" applyAlignment="1">
      <alignment vertical="top"/>
    </xf>
    <xf numFmtId="0" fontId="32" fillId="4" borderId="3" xfId="0" applyFont="1" applyFill="1" applyBorder="1" applyAlignment="1">
      <alignment horizontal="center" vertical="top"/>
    </xf>
    <xf numFmtId="0" fontId="7" fillId="4" borderId="3" xfId="0" applyFont="1" applyFill="1" applyBorder="1" applyAlignment="1">
      <alignment horizontal="center" vertical="top"/>
    </xf>
    <xf numFmtId="0" fontId="7" fillId="2" borderId="0" xfId="0" applyFont="1" applyFill="1" applyAlignment="1">
      <alignment vertical="top"/>
    </xf>
    <xf numFmtId="0" fontId="7" fillId="2" borderId="3" xfId="0" applyFont="1" applyFill="1" applyBorder="1" applyAlignment="1" applyProtection="1">
      <alignment horizontal="left" vertical="top" indent="1"/>
      <protection locked="0"/>
    </xf>
    <xf numFmtId="49" fontId="7" fillId="0" borderId="3" xfId="0" applyNumberFormat="1" applyFont="1" applyFill="1" applyBorder="1" applyAlignment="1" applyProtection="1">
      <alignment horizontal="center" vertical="top"/>
      <protection locked="0"/>
    </xf>
    <xf numFmtId="0" fontId="7" fillId="13" borderId="3" xfId="0" applyFont="1" applyFill="1" applyBorder="1" applyAlignment="1" applyProtection="1">
      <alignment horizontal="left" vertical="top" indent="1"/>
      <protection locked="0"/>
    </xf>
    <xf numFmtId="0" fontId="32" fillId="4" borderId="3" xfId="0" applyFont="1" applyFill="1" applyBorder="1" applyAlignment="1" applyProtection="1">
      <alignment horizontal="left" vertical="top" indent="1"/>
      <protection locked="0"/>
    </xf>
    <xf numFmtId="4" fontId="32" fillId="2" borderId="3" xfId="0" applyNumberFormat="1" applyFont="1" applyFill="1" applyBorder="1" applyAlignment="1" applyProtection="1">
      <alignment horizontal="right" vertical="top"/>
    </xf>
    <xf numFmtId="0" fontId="32" fillId="4" borderId="3" xfId="0" applyFont="1" applyFill="1" applyBorder="1" applyAlignment="1" applyProtection="1">
      <alignment horizontal="center" vertical="top"/>
      <protection locked="0"/>
    </xf>
    <xf numFmtId="0" fontId="7" fillId="2" borderId="0" xfId="0" applyFont="1" applyFill="1" applyAlignment="1">
      <alignment horizontal="left" vertical="top" indent="1"/>
    </xf>
    <xf numFmtId="0" fontId="38" fillId="5" borderId="10" xfId="0" applyFont="1" applyFill="1" applyBorder="1" applyAlignment="1">
      <alignment horizontal="center" vertical="top"/>
    </xf>
    <xf numFmtId="0" fontId="38" fillId="5" borderId="11" xfId="0" applyFont="1" applyFill="1" applyBorder="1" applyAlignment="1">
      <alignment vertical="top"/>
    </xf>
    <xf numFmtId="0" fontId="38" fillId="5" borderId="12" xfId="0" applyFont="1" applyFill="1" applyBorder="1" applyAlignment="1">
      <alignment vertical="top"/>
    </xf>
    <xf numFmtId="0" fontId="32" fillId="4" borderId="15" xfId="0" applyFont="1" applyFill="1" applyBorder="1" applyAlignment="1">
      <alignment horizontal="center" vertical="top" wrapText="1"/>
    </xf>
    <xf numFmtId="0" fontId="7" fillId="4" borderId="15" xfId="0" applyFont="1" applyFill="1" applyBorder="1" applyAlignment="1">
      <alignment horizontal="center" vertical="top"/>
    </xf>
    <xf numFmtId="0" fontId="7" fillId="2" borderId="0" xfId="0" applyFont="1" applyFill="1" applyAlignment="1">
      <alignment horizontal="center" vertical="top"/>
    </xf>
    <xf numFmtId="0" fontId="32" fillId="2" borderId="22" xfId="0" applyFont="1" applyFill="1" applyBorder="1" applyAlignment="1">
      <alignment horizontal="left" vertical="top" indent="1"/>
    </xf>
    <xf numFmtId="0" fontId="32" fillId="2" borderId="22" xfId="0" applyFont="1" applyFill="1" applyBorder="1" applyAlignment="1">
      <alignment vertical="top"/>
    </xf>
    <xf numFmtId="0" fontId="32" fillId="2" borderId="23" xfId="0" applyFont="1" applyFill="1" applyBorder="1" applyAlignment="1">
      <alignment vertical="top"/>
    </xf>
    <xf numFmtId="0" fontId="35" fillId="6" borderId="24" xfId="0" applyFont="1" applyFill="1" applyBorder="1" applyAlignment="1" applyProtection="1">
      <alignment horizontal="left" vertical="top" indent="1"/>
      <protection locked="0"/>
    </xf>
    <xf numFmtId="0" fontId="7" fillId="4" borderId="26" xfId="0" applyFont="1" applyFill="1" applyBorder="1" applyAlignment="1">
      <alignment horizontal="left" vertical="top" indent="1"/>
    </xf>
    <xf numFmtId="0" fontId="7" fillId="4" borderId="11" xfId="0" applyFont="1" applyFill="1" applyBorder="1" applyAlignment="1">
      <alignment vertical="top"/>
    </xf>
    <xf numFmtId="0" fontId="7" fillId="4" borderId="27" xfId="0" applyFont="1" applyFill="1" applyBorder="1" applyAlignment="1">
      <alignment horizontal="left" vertical="top" indent="1"/>
    </xf>
    <xf numFmtId="0" fontId="7" fillId="4" borderId="28" xfId="0" applyFont="1" applyFill="1" applyBorder="1" applyAlignment="1">
      <alignment vertical="top"/>
    </xf>
    <xf numFmtId="0" fontId="7" fillId="4" borderId="30" xfId="0" applyFont="1" applyFill="1" applyBorder="1" applyAlignment="1">
      <alignment vertical="top"/>
    </xf>
    <xf numFmtId="0" fontId="32" fillId="2" borderId="0" xfId="0" applyFont="1" applyFill="1" applyBorder="1" applyAlignment="1">
      <alignment horizontal="left" vertical="top" indent="1"/>
    </xf>
    <xf numFmtId="0" fontId="32" fillId="2" borderId="22" xfId="0" applyFont="1" applyFill="1" applyBorder="1" applyAlignment="1" applyProtection="1">
      <alignment horizontal="left" vertical="top" indent="1"/>
      <protection locked="0"/>
    </xf>
    <xf numFmtId="0" fontId="32" fillId="2" borderId="22" xfId="0" applyFont="1" applyFill="1" applyBorder="1" applyAlignment="1" applyProtection="1">
      <alignment vertical="top"/>
      <protection locked="0"/>
    </xf>
    <xf numFmtId="49" fontId="32" fillId="2" borderId="22" xfId="0" applyNumberFormat="1" applyFont="1" applyFill="1" applyBorder="1" applyAlignment="1">
      <alignment vertical="top"/>
    </xf>
    <xf numFmtId="0" fontId="32" fillId="2" borderId="21" xfId="0" applyFont="1" applyFill="1" applyBorder="1" applyAlignment="1" applyProtection="1">
      <alignment horizontal="left" vertical="top" indent="1"/>
      <protection locked="0"/>
    </xf>
    <xf numFmtId="49" fontId="32" fillId="2" borderId="22" xfId="0" applyNumberFormat="1" applyFont="1" applyFill="1" applyBorder="1" applyAlignment="1" applyProtection="1">
      <alignment vertical="top"/>
      <protection locked="0"/>
    </xf>
    <xf numFmtId="0" fontId="32" fillId="2" borderId="23" xfId="0" applyFont="1" applyFill="1" applyBorder="1" applyAlignment="1" applyProtection="1">
      <alignment vertical="top"/>
      <protection locked="0"/>
    </xf>
    <xf numFmtId="0" fontId="7" fillId="4" borderId="26" xfId="0" applyFont="1" applyFill="1" applyBorder="1" applyAlignment="1" applyProtection="1">
      <alignment horizontal="left" vertical="top" indent="1"/>
      <protection locked="0"/>
    </xf>
    <xf numFmtId="0" fontId="7" fillId="4" borderId="11" xfId="0" applyFont="1" applyFill="1" applyBorder="1" applyAlignment="1" applyProtection="1">
      <alignment vertical="top"/>
      <protection locked="0"/>
    </xf>
    <xf numFmtId="0" fontId="7" fillId="4" borderId="27" xfId="0" applyFont="1" applyFill="1" applyBorder="1" applyAlignment="1" applyProtection="1">
      <alignment horizontal="left" vertical="top" indent="1"/>
      <protection locked="0"/>
    </xf>
    <xf numFmtId="0" fontId="7" fillId="11" borderId="0" xfId="0" applyFont="1" applyFill="1" applyBorder="1" applyAlignment="1" applyProtection="1">
      <alignment horizontal="left" vertical="top" indent="1"/>
      <protection locked="0"/>
    </xf>
    <xf numFmtId="0" fontId="7" fillId="11" borderId="0" xfId="0" applyFont="1" applyFill="1" applyBorder="1" applyAlignment="1" applyProtection="1">
      <alignment horizontal="left" vertical="top" wrapText="1"/>
      <protection locked="0"/>
    </xf>
    <xf numFmtId="0" fontId="7" fillId="11" borderId="0" xfId="0" applyFont="1" applyFill="1" applyBorder="1" applyAlignment="1" applyProtection="1">
      <alignment horizontal="center" vertical="top"/>
      <protection locked="0"/>
    </xf>
    <xf numFmtId="4" fontId="7" fillId="11" borderId="0" xfId="0" applyNumberFormat="1" applyFont="1" applyFill="1" applyBorder="1" applyAlignment="1" applyProtection="1">
      <alignment horizontal="center" vertical="top"/>
      <protection locked="0"/>
    </xf>
    <xf numFmtId="0" fontId="38" fillId="5" borderId="11" xfId="0" applyFont="1" applyFill="1" applyBorder="1"/>
    <xf numFmtId="0" fontId="38" fillId="5" borderId="12" xfId="0" applyFont="1" applyFill="1" applyBorder="1"/>
    <xf numFmtId="0" fontId="32" fillId="4" borderId="4" xfId="0" applyFont="1" applyFill="1" applyBorder="1" applyAlignment="1" applyProtection="1">
      <alignment horizontal="center" vertical="top" wrapText="1"/>
      <protection locked="0"/>
    </xf>
    <xf numFmtId="0" fontId="32" fillId="4" borderId="8" xfId="0" applyFont="1" applyFill="1" applyBorder="1" applyAlignment="1" applyProtection="1">
      <alignment horizontal="center" vertical="top" wrapText="1"/>
      <protection locked="0"/>
    </xf>
    <xf numFmtId="0" fontId="32" fillId="4" borderId="14" xfId="0" applyFont="1" applyFill="1" applyBorder="1" applyAlignment="1">
      <alignment horizontal="center"/>
    </xf>
    <xf numFmtId="0" fontId="7" fillId="4" borderId="4" xfId="0" applyFont="1" applyFill="1" applyBorder="1" applyAlignment="1" applyProtection="1">
      <alignment horizontal="center" vertical="top"/>
      <protection locked="0"/>
    </xf>
    <xf numFmtId="0" fontId="7" fillId="2" borderId="0" xfId="0" applyFont="1" applyFill="1"/>
    <xf numFmtId="0" fontId="32" fillId="2" borderId="33" xfId="0" applyFont="1" applyFill="1" applyBorder="1" applyAlignment="1">
      <alignment horizontal="left" vertical="top" wrapText="1"/>
    </xf>
    <xf numFmtId="0" fontId="7" fillId="2" borderId="0" xfId="0" applyFont="1" applyFill="1" applyBorder="1" applyAlignment="1">
      <alignment vertical="top"/>
    </xf>
    <xf numFmtId="0" fontId="0" fillId="2" borderId="0" xfId="0" applyFill="1" applyAlignment="1" applyProtection="1">
      <alignment vertical="top"/>
      <protection locked="0"/>
    </xf>
    <xf numFmtId="0" fontId="7" fillId="0" borderId="10" xfId="0" applyFont="1" applyFill="1" applyBorder="1" applyAlignment="1" applyProtection="1">
      <alignment horizontal="left" vertical="top" wrapText="1"/>
      <protection locked="0"/>
    </xf>
    <xf numFmtId="0" fontId="32" fillId="0" borderId="21" xfId="0" applyFont="1" applyFill="1" applyBorder="1" applyAlignment="1" applyProtection="1">
      <alignment horizontal="left" vertical="top" indent="1"/>
      <protection locked="0"/>
    </xf>
    <xf numFmtId="0" fontId="7" fillId="0" borderId="24" xfId="0" applyFont="1" applyFill="1" applyBorder="1" applyAlignment="1" applyProtection="1">
      <alignment horizontal="left" vertical="top" indent="1"/>
      <protection locked="0"/>
    </xf>
    <xf numFmtId="0" fontId="7" fillId="0" borderId="45" xfId="0" applyFont="1" applyFill="1" applyBorder="1" applyAlignment="1" applyProtection="1">
      <alignment horizontal="left" vertical="top" indent="1"/>
      <protection locked="0"/>
    </xf>
    <xf numFmtId="0" fontId="32" fillId="0" borderId="53" xfId="0" applyFont="1" applyFill="1" applyBorder="1" applyAlignment="1" applyProtection="1">
      <alignment horizontal="left" vertical="top" wrapText="1"/>
      <protection locked="0"/>
    </xf>
    <xf numFmtId="0" fontId="32" fillId="2" borderId="33" xfId="0" applyFont="1" applyFill="1" applyBorder="1" applyAlignment="1" applyProtection="1">
      <alignment horizontal="center" vertical="top" wrapText="1"/>
      <protection locked="0"/>
    </xf>
    <xf numFmtId="4" fontId="7" fillId="2" borderId="54" xfId="0" applyNumberFormat="1" applyFont="1" applyFill="1" applyBorder="1" applyAlignment="1" applyProtection="1">
      <alignment horizontal="center" vertical="top"/>
      <protection locked="0"/>
    </xf>
    <xf numFmtId="4" fontId="7" fillId="2" borderId="58" xfId="0" applyNumberFormat="1" applyFont="1" applyFill="1" applyBorder="1" applyAlignment="1" applyProtection="1">
      <alignment horizontal="center" vertical="top"/>
      <protection locked="0"/>
    </xf>
    <xf numFmtId="0" fontId="7" fillId="2" borderId="12" xfId="0" applyFont="1" applyFill="1" applyBorder="1" applyAlignment="1" applyProtection="1">
      <alignment horizontal="right" vertical="top"/>
      <protection locked="0"/>
    </xf>
    <xf numFmtId="4" fontId="7" fillId="2" borderId="12" xfId="0" applyNumberFormat="1" applyFont="1" applyFill="1" applyBorder="1" applyAlignment="1" applyProtection="1">
      <alignment vertical="top"/>
      <protection locked="0"/>
    </xf>
    <xf numFmtId="4" fontId="7" fillId="2" borderId="36" xfId="0" applyNumberFormat="1" applyFont="1" applyFill="1" applyBorder="1" applyAlignment="1" applyProtection="1">
      <alignment vertical="top"/>
      <protection locked="0"/>
    </xf>
    <xf numFmtId="0" fontId="7" fillId="2" borderId="4" xfId="0" applyFont="1" applyFill="1" applyBorder="1" applyAlignment="1" applyProtection="1">
      <alignment horizontal="left" vertical="top" wrapText="1"/>
      <protection locked="0"/>
    </xf>
    <xf numFmtId="0" fontId="7" fillId="2" borderId="15" xfId="0" applyFont="1" applyFill="1" applyBorder="1" applyAlignment="1" applyProtection="1">
      <alignment horizontal="center" vertical="top" wrapText="1"/>
      <protection locked="0"/>
    </xf>
    <xf numFmtId="0" fontId="34" fillId="2" borderId="15" xfId="0" applyFont="1" applyFill="1" applyBorder="1" applyAlignment="1" applyProtection="1">
      <alignment horizontal="left" vertical="top" wrapText="1"/>
      <protection locked="0"/>
    </xf>
    <xf numFmtId="4" fontId="7" fillId="2" borderId="5" xfId="0" applyNumberFormat="1" applyFont="1" applyFill="1" applyBorder="1" applyAlignment="1" applyProtection="1">
      <alignment horizontal="right" vertical="top"/>
      <protection locked="0"/>
    </xf>
    <xf numFmtId="4" fontId="7" fillId="2" borderId="37" xfId="0" applyNumberFormat="1" applyFont="1" applyFill="1" applyBorder="1" applyAlignment="1" applyProtection="1">
      <alignment horizontal="right" vertical="top"/>
      <protection locked="0"/>
    </xf>
    <xf numFmtId="4" fontId="7" fillId="2" borderId="3" xfId="0" applyNumberFormat="1" applyFont="1" applyFill="1" applyBorder="1" applyProtection="1">
      <protection locked="0"/>
    </xf>
    <xf numFmtId="4" fontId="7" fillId="2" borderId="25" xfId="0" applyNumberFormat="1" applyFont="1" applyFill="1" applyBorder="1" applyProtection="1">
      <protection locked="0"/>
    </xf>
    <xf numFmtId="4" fontId="7" fillId="2" borderId="15" xfId="0" applyNumberFormat="1" applyFont="1" applyFill="1" applyBorder="1" applyAlignment="1" applyProtection="1">
      <alignment horizontal="right" vertical="top"/>
      <protection locked="0"/>
    </xf>
    <xf numFmtId="4" fontId="7" fillId="2" borderId="79" xfId="0" applyNumberFormat="1" applyFont="1" applyFill="1" applyBorder="1" applyAlignment="1" applyProtection="1">
      <alignment horizontal="right" vertical="top"/>
      <protection locked="0"/>
    </xf>
    <xf numFmtId="0" fontId="7" fillId="2" borderId="45" xfId="0" applyFont="1" applyFill="1" applyBorder="1" applyAlignment="1" applyProtection="1">
      <alignment horizontal="left" vertical="top" indent="1"/>
      <protection locked="0"/>
    </xf>
    <xf numFmtId="0" fontId="56" fillId="2" borderId="0" xfId="0" applyFont="1" applyFill="1" applyProtection="1">
      <protection locked="0"/>
    </xf>
    <xf numFmtId="0" fontId="56" fillId="2" borderId="0" xfId="0" applyFont="1" applyFill="1" applyAlignment="1" applyProtection="1">
      <alignment vertical="top"/>
      <protection locked="0"/>
    </xf>
    <xf numFmtId="0" fontId="35" fillId="2" borderId="0" xfId="0" applyFont="1" applyFill="1" applyAlignment="1" applyProtection="1">
      <alignment vertical="top"/>
      <protection locked="0"/>
    </xf>
    <xf numFmtId="4" fontId="7" fillId="2" borderId="33" xfId="0" applyNumberFormat="1" applyFont="1" applyFill="1" applyBorder="1" applyAlignment="1" applyProtection="1">
      <alignment horizontal="center" vertical="top"/>
      <protection locked="0"/>
    </xf>
    <xf numFmtId="4" fontId="7" fillId="2" borderId="34" xfId="0" applyNumberFormat="1" applyFont="1" applyFill="1" applyBorder="1" applyAlignment="1" applyProtection="1">
      <alignment horizontal="center" vertical="top"/>
      <protection locked="0"/>
    </xf>
    <xf numFmtId="3" fontId="7" fillId="2" borderId="15" xfId="0" applyNumberFormat="1" applyFont="1" applyFill="1" applyBorder="1" applyProtection="1">
      <protection locked="0"/>
    </xf>
    <xf numFmtId="3" fontId="7" fillId="2" borderId="79" xfId="0" applyNumberFormat="1" applyFont="1" applyFill="1" applyBorder="1" applyProtection="1">
      <protection locked="0"/>
    </xf>
    <xf numFmtId="4" fontId="7" fillId="12" borderId="12" xfId="0" applyNumberFormat="1" applyFont="1" applyFill="1" applyBorder="1" applyAlignment="1" applyProtection="1">
      <alignment horizontal="right" vertical="top"/>
      <protection locked="0"/>
    </xf>
    <xf numFmtId="4" fontId="7" fillId="12" borderId="36" xfId="0" applyNumberFormat="1" applyFont="1" applyFill="1" applyBorder="1" applyAlignment="1" applyProtection="1">
      <alignment horizontal="right" vertical="top"/>
      <protection locked="0"/>
    </xf>
    <xf numFmtId="4" fontId="7" fillId="12" borderId="3" xfId="0" applyNumberFormat="1" applyFont="1" applyFill="1" applyBorder="1" applyAlignment="1" applyProtection="1">
      <alignment horizontal="right" vertical="top"/>
      <protection locked="0"/>
    </xf>
    <xf numFmtId="4" fontId="7" fillId="12" borderId="25" xfId="0" applyNumberFormat="1" applyFont="1" applyFill="1" applyBorder="1" applyAlignment="1" applyProtection="1">
      <alignment horizontal="right" vertical="top"/>
      <protection locked="0"/>
    </xf>
    <xf numFmtId="3" fontId="7" fillId="12" borderId="3" xfId="0" applyNumberFormat="1" applyFont="1" applyFill="1" applyBorder="1" applyProtection="1">
      <protection locked="0"/>
    </xf>
    <xf numFmtId="3" fontId="7" fillId="12" borderId="25" xfId="0" applyNumberFormat="1" applyFont="1" applyFill="1" applyBorder="1" applyProtection="1">
      <protection locked="0"/>
    </xf>
    <xf numFmtId="0" fontId="0" fillId="2" borderId="12" xfId="0" applyFill="1" applyBorder="1" applyAlignment="1">
      <alignment horizontal="center"/>
    </xf>
    <xf numFmtId="0" fontId="5" fillId="2" borderId="3" xfId="0" applyFont="1" applyFill="1" applyBorder="1" applyAlignment="1">
      <alignment horizontal="left" vertical="top" indent="1"/>
    </xf>
    <xf numFmtId="0" fontId="4" fillId="12" borderId="3" xfId="0" applyFont="1" applyFill="1" applyBorder="1" applyAlignment="1">
      <alignment horizontal="left" vertical="top" wrapText="1"/>
    </xf>
    <xf numFmtId="0" fontId="7" fillId="2" borderId="56" xfId="0" applyFont="1" applyFill="1" applyBorder="1" applyAlignment="1" applyProtection="1">
      <alignment horizontal="center" vertical="top" wrapText="1"/>
      <protection locked="0"/>
    </xf>
    <xf numFmtId="4" fontId="7" fillId="2" borderId="57" xfId="0" applyNumberFormat="1" applyFont="1" applyFill="1" applyBorder="1" applyAlignment="1" applyProtection="1">
      <alignment horizontal="center" vertical="top"/>
      <protection locked="0"/>
    </xf>
    <xf numFmtId="4" fontId="7" fillId="2" borderId="23" xfId="0" applyNumberFormat="1" applyFont="1" applyFill="1" applyBorder="1" applyAlignment="1" applyProtection="1">
      <alignment horizontal="center" vertical="top"/>
      <protection locked="0"/>
    </xf>
    <xf numFmtId="0" fontId="7" fillId="0" borderId="55" xfId="0" applyFont="1" applyFill="1" applyBorder="1" applyAlignment="1" applyProtection="1">
      <alignment horizontal="left" vertical="top" wrapText="1"/>
      <protection locked="0"/>
    </xf>
    <xf numFmtId="0" fontId="7" fillId="2" borderId="5" xfId="0" applyFont="1" applyFill="1" applyBorder="1" applyAlignment="1" applyProtection="1">
      <alignment horizontal="right" vertical="top"/>
      <protection locked="0"/>
    </xf>
    <xf numFmtId="0" fontId="7" fillId="2" borderId="37" xfId="0" applyFont="1" applyFill="1" applyBorder="1" applyAlignment="1" applyProtection="1">
      <alignment horizontal="right" vertical="top"/>
      <protection locked="0"/>
    </xf>
    <xf numFmtId="0" fontId="7" fillId="12" borderId="3" xfId="0" applyFont="1" applyFill="1" applyBorder="1" applyAlignment="1" applyProtection="1">
      <alignment horizontal="left" vertical="top" indent="1"/>
      <protection locked="0"/>
    </xf>
    <xf numFmtId="0" fontId="7" fillId="12" borderId="12" xfId="0" applyFont="1" applyFill="1" applyBorder="1" applyAlignment="1" applyProtection="1">
      <alignment horizontal="right" vertical="top"/>
      <protection locked="0"/>
    </xf>
    <xf numFmtId="4" fontId="7" fillId="6" borderId="53" xfId="0" applyNumberFormat="1" applyFont="1" applyFill="1" applyBorder="1" applyAlignment="1" applyProtection="1">
      <alignment horizontal="left" vertical="top" wrapText="1"/>
      <protection locked="0"/>
    </xf>
    <xf numFmtId="0" fontId="7" fillId="2" borderId="15" xfId="0" applyFont="1" applyFill="1" applyBorder="1" applyAlignment="1" applyProtection="1">
      <alignment horizontal="right" vertical="top"/>
      <protection locked="0"/>
    </xf>
    <xf numFmtId="0" fontId="7" fillId="12" borderId="36" xfId="0" applyFont="1" applyFill="1" applyBorder="1" applyAlignment="1" applyProtection="1">
      <alignment horizontal="right" vertical="top"/>
      <protection locked="0"/>
    </xf>
    <xf numFmtId="0" fontId="7" fillId="6" borderId="55" xfId="0" applyFont="1" applyFill="1" applyBorder="1" applyAlignment="1" applyProtection="1">
      <alignment horizontal="left" vertical="top" wrapText="1"/>
      <protection locked="0"/>
    </xf>
    <xf numFmtId="0" fontId="7" fillId="6" borderId="53" xfId="0" applyFont="1" applyFill="1" applyBorder="1" applyAlignment="1" applyProtection="1">
      <alignment horizontal="left" vertical="top" wrapText="1"/>
      <protection locked="0"/>
    </xf>
    <xf numFmtId="4" fontId="32" fillId="2" borderId="38" xfId="0" applyNumberFormat="1" applyFont="1" applyFill="1" applyBorder="1" applyAlignment="1" applyProtection="1">
      <alignment horizontal="left" vertical="top" indent="1"/>
      <protection locked="0"/>
    </xf>
    <xf numFmtId="0" fontId="32" fillId="2" borderId="8" xfId="0" applyFont="1" applyFill="1" applyBorder="1" applyAlignment="1" applyProtection="1">
      <alignment horizontal="left" vertical="top" wrapText="1"/>
    </xf>
    <xf numFmtId="0" fontId="7" fillId="2" borderId="14" xfId="0" applyFont="1" applyFill="1" applyBorder="1" applyAlignment="1" applyProtection="1">
      <alignment horizontal="center" vertical="top" wrapText="1"/>
    </xf>
    <xf numFmtId="0" fontId="34" fillId="2" borderId="14" xfId="0" applyFont="1" applyFill="1" applyBorder="1" applyAlignment="1" applyProtection="1">
      <alignment horizontal="left" vertical="top" wrapText="1"/>
      <protection locked="0"/>
    </xf>
    <xf numFmtId="0" fontId="7" fillId="2" borderId="9" xfId="0" applyFont="1" applyFill="1" applyBorder="1" applyAlignment="1" applyProtection="1">
      <alignment horizontal="center" vertical="top"/>
    </xf>
    <xf numFmtId="0" fontId="7" fillId="2" borderId="14" xfId="0" applyFont="1" applyFill="1" applyBorder="1" applyAlignment="1" applyProtection="1">
      <alignment horizontal="center" vertical="top"/>
    </xf>
    <xf numFmtId="0" fontId="7" fillId="2" borderId="48" xfId="0" applyFont="1" applyFill="1" applyBorder="1" applyAlignment="1" applyProtection="1">
      <alignment horizontal="center" vertical="top"/>
    </xf>
    <xf numFmtId="0" fontId="7" fillId="6" borderId="10" xfId="0" applyFont="1" applyFill="1" applyBorder="1" applyAlignment="1" applyProtection="1">
      <alignment horizontal="left" vertical="top" wrapText="1"/>
      <protection locked="0"/>
    </xf>
    <xf numFmtId="4" fontId="7" fillId="6" borderId="10" xfId="0" applyNumberFormat="1" applyFont="1" applyFill="1" applyBorder="1" applyAlignment="1" applyProtection="1">
      <alignment horizontal="left" vertical="top" wrapText="1"/>
      <protection locked="0"/>
    </xf>
    <xf numFmtId="0" fontId="7" fillId="12" borderId="15" xfId="0" applyFont="1" applyFill="1" applyBorder="1" applyAlignment="1" applyProtection="1">
      <alignment horizontal="center" vertical="top" wrapText="1"/>
    </xf>
    <xf numFmtId="0" fontId="7" fillId="12" borderId="45" xfId="0" applyFont="1" applyFill="1" applyBorder="1" applyAlignment="1" applyProtection="1">
      <alignment horizontal="left" vertical="top" indent="1"/>
    </xf>
    <xf numFmtId="0" fontId="7" fillId="12" borderId="4" xfId="0" applyFont="1" applyFill="1" applyBorder="1" applyAlignment="1" applyProtection="1">
      <alignment horizontal="left" vertical="top" wrapText="1"/>
    </xf>
    <xf numFmtId="0" fontId="34" fillId="12" borderId="15" xfId="0" applyFont="1" applyFill="1" applyBorder="1" applyAlignment="1" applyProtection="1">
      <alignment horizontal="left" vertical="top" wrapText="1"/>
    </xf>
    <xf numFmtId="4" fontId="7" fillId="12" borderId="5" xfId="0" applyNumberFormat="1" applyFont="1" applyFill="1" applyBorder="1" applyProtection="1"/>
    <xf numFmtId="4" fontId="7" fillId="12" borderId="2" xfId="0" applyNumberFormat="1" applyFont="1" applyFill="1" applyBorder="1" applyProtection="1"/>
    <xf numFmtId="0" fontId="35" fillId="2" borderId="0" xfId="0" applyFont="1" applyFill="1" applyBorder="1" applyProtection="1"/>
    <xf numFmtId="0" fontId="6" fillId="0" borderId="3" xfId="0" applyFont="1" applyFill="1" applyBorder="1" applyAlignment="1" applyProtection="1">
      <alignment horizontal="left" vertical="top" indent="1"/>
      <protection locked="0"/>
    </xf>
    <xf numFmtId="0" fontId="6" fillId="11" borderId="3" xfId="0" applyFont="1" applyFill="1" applyBorder="1" applyAlignment="1" applyProtection="1">
      <alignment horizontal="left" vertical="top" indent="1"/>
      <protection locked="0"/>
    </xf>
    <xf numFmtId="0" fontId="6" fillId="11" borderId="10" xfId="0" applyFont="1" applyFill="1" applyBorder="1" applyAlignment="1" applyProtection="1">
      <alignment horizontal="left" vertical="top" wrapText="1"/>
      <protection locked="0"/>
    </xf>
    <xf numFmtId="0" fontId="15" fillId="11" borderId="3" xfId="0" applyFont="1" applyFill="1" applyBorder="1" applyAlignment="1" applyProtection="1">
      <alignment horizontal="left" vertical="top" wrapText="1"/>
      <protection locked="0"/>
    </xf>
    <xf numFmtId="4" fontId="6" fillId="11" borderId="12" xfId="0" applyNumberFormat="1" applyFont="1" applyFill="1" applyBorder="1" applyAlignment="1" applyProtection="1">
      <alignment horizontal="right" vertical="top"/>
      <protection locked="0"/>
    </xf>
    <xf numFmtId="0" fontId="7" fillId="11" borderId="10" xfId="0" applyFont="1" applyFill="1" applyBorder="1" applyAlignment="1" applyProtection="1">
      <alignment horizontal="left" vertical="top" wrapText="1"/>
      <protection locked="0"/>
    </xf>
    <xf numFmtId="4" fontId="7" fillId="11" borderId="3" xfId="0" applyNumberFormat="1" applyFont="1" applyFill="1" applyBorder="1" applyAlignment="1" applyProtection="1">
      <alignment vertical="top"/>
      <protection locked="0"/>
    </xf>
    <xf numFmtId="0" fontId="7" fillId="11" borderId="3" xfId="0" applyFont="1" applyFill="1" applyBorder="1" applyAlignment="1" applyProtection="1">
      <alignment horizontal="left" vertical="top" indent="1"/>
      <protection locked="0"/>
    </xf>
    <xf numFmtId="0" fontId="34" fillId="11" borderId="3"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4" fontId="6" fillId="11" borderId="3" xfId="0" applyNumberFormat="1" applyFont="1" applyFill="1" applyBorder="1" applyProtection="1">
      <protection locked="0"/>
    </xf>
    <xf numFmtId="4" fontId="6" fillId="11" borderId="3" xfId="0" applyNumberFormat="1" applyFont="1" applyFill="1" applyBorder="1" applyAlignment="1" applyProtection="1">
      <alignment horizontal="center" vertical="top"/>
      <protection locked="0"/>
    </xf>
    <xf numFmtId="0" fontId="19" fillId="2" borderId="0" xfId="0" applyFont="1" applyFill="1" applyProtection="1">
      <protection locked="0"/>
    </xf>
    <xf numFmtId="0" fontId="0" fillId="6" borderId="1" xfId="0" applyFill="1" applyBorder="1" applyAlignment="1" applyProtection="1">
      <alignment horizontal="center" vertical="top" wrapText="1"/>
      <protection locked="0"/>
    </xf>
    <xf numFmtId="0" fontId="4" fillId="2" borderId="0" xfId="0" applyFont="1" applyFill="1" applyBorder="1" applyAlignment="1">
      <alignment horizontal="center" vertical="top"/>
    </xf>
    <xf numFmtId="0" fontId="3" fillId="2" borderId="69" xfId="0" applyFont="1" applyFill="1" applyBorder="1" applyAlignment="1">
      <alignment horizontal="center" vertical="top"/>
    </xf>
    <xf numFmtId="0" fontId="3" fillId="2" borderId="0" xfId="0" applyFont="1" applyFill="1" applyBorder="1" applyAlignment="1">
      <alignment horizontal="center" vertical="top"/>
    </xf>
    <xf numFmtId="0" fontId="3" fillId="2" borderId="70" xfId="0" applyFont="1" applyFill="1" applyBorder="1" applyAlignment="1">
      <alignment horizontal="center" vertical="top"/>
    </xf>
    <xf numFmtId="0" fontId="3" fillId="2" borderId="69" xfId="0" applyFont="1" applyFill="1" applyBorder="1" applyAlignment="1">
      <alignment horizontal="center" vertical="top" wrapText="1"/>
    </xf>
    <xf numFmtId="14" fontId="0" fillId="6" borderId="1" xfId="0" applyNumberFormat="1" applyFill="1" applyBorder="1" applyAlignment="1" applyProtection="1">
      <alignment horizontal="center" vertical="top"/>
      <protection locked="0"/>
    </xf>
    <xf numFmtId="0" fontId="0" fillId="6" borderId="1" xfId="0" applyFill="1" applyBorder="1" applyAlignment="1" applyProtection="1">
      <alignment horizontal="center" vertical="top"/>
      <protection locked="0"/>
    </xf>
    <xf numFmtId="0" fontId="0" fillId="2" borderId="2" xfId="0" applyFill="1" applyBorder="1" applyAlignment="1">
      <alignment horizontal="center"/>
    </xf>
    <xf numFmtId="0" fontId="5" fillId="2" borderId="8"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7" xfId="0" applyFont="1" applyFill="1" applyBorder="1" applyAlignment="1">
      <alignment horizontal="left" vertical="top" wrapText="1"/>
    </xf>
    <xf numFmtId="0" fontId="0" fillId="6" borderId="3" xfId="0" applyFill="1" applyBorder="1" applyAlignment="1" applyProtection="1">
      <alignment horizontal="left" vertical="top" wrapText="1"/>
      <protection locked="0"/>
    </xf>
    <xf numFmtId="0" fontId="0" fillId="6" borderId="74"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38" fillId="3" borderId="22" xfId="0" applyFont="1" applyFill="1" applyBorder="1" applyAlignment="1">
      <alignment horizontal="left" vertical="top"/>
    </xf>
    <xf numFmtId="0" fontId="32" fillId="4" borderId="10" xfId="0" applyFont="1" applyFill="1" applyBorder="1" applyAlignment="1">
      <alignment horizontal="center" vertical="top"/>
    </xf>
    <xf numFmtId="0" fontId="32" fillId="4" borderId="11" xfId="0" applyFont="1" applyFill="1" applyBorder="1" applyAlignment="1">
      <alignment horizontal="center" vertical="top"/>
    </xf>
    <xf numFmtId="0" fontId="32" fillId="4" borderId="36" xfId="0" applyFont="1" applyFill="1" applyBorder="1" applyAlignment="1">
      <alignment horizontal="center" vertical="top"/>
    </xf>
    <xf numFmtId="0" fontId="32" fillId="4" borderId="4" xfId="0" applyFont="1" applyFill="1" applyBorder="1" applyAlignment="1">
      <alignment horizontal="center" vertical="top"/>
    </xf>
    <xf numFmtId="0" fontId="32" fillId="4" borderId="8" xfId="0" applyFont="1" applyFill="1" applyBorder="1" applyAlignment="1">
      <alignment horizontal="center" vertical="top"/>
    </xf>
    <xf numFmtId="0" fontId="33" fillId="4" borderId="4" xfId="0" applyFont="1" applyFill="1" applyBorder="1" applyAlignment="1">
      <alignment horizontal="center" vertical="top" wrapText="1"/>
    </xf>
    <xf numFmtId="0" fontId="33" fillId="4" borderId="8" xfId="0" applyFont="1" applyFill="1" applyBorder="1" applyAlignment="1">
      <alignment horizontal="center" vertical="top" wrapText="1"/>
    </xf>
    <xf numFmtId="0" fontId="36" fillId="3" borderId="0" xfId="0" applyFont="1" applyFill="1" applyBorder="1" applyAlignment="1">
      <alignment horizontal="left" vertical="top" wrapText="1"/>
    </xf>
    <xf numFmtId="0" fontId="36" fillId="3" borderId="60" xfId="0" applyFont="1" applyFill="1" applyBorder="1" applyAlignment="1">
      <alignment horizontal="left" vertical="top" wrapText="1"/>
    </xf>
    <xf numFmtId="0" fontId="36" fillId="3" borderId="1" xfId="0" applyFont="1" applyFill="1" applyBorder="1" applyAlignment="1">
      <alignment horizontal="left" vertical="top" wrapText="1"/>
    </xf>
    <xf numFmtId="0" fontId="36" fillId="3" borderId="44" xfId="0" applyFont="1" applyFill="1" applyBorder="1" applyAlignment="1">
      <alignment horizontal="left" vertical="top" wrapText="1"/>
    </xf>
    <xf numFmtId="0" fontId="33" fillId="4" borderId="15" xfId="0" applyFont="1" applyFill="1" applyBorder="1" applyAlignment="1" applyProtection="1">
      <alignment horizontal="center" vertical="top" wrapText="1"/>
      <protection locked="0"/>
    </xf>
    <xf numFmtId="0" fontId="33" fillId="4" borderId="14" xfId="0" applyFont="1" applyFill="1" applyBorder="1" applyAlignment="1" applyProtection="1">
      <alignment horizontal="center" vertical="top" wrapText="1"/>
      <protection locked="0"/>
    </xf>
    <xf numFmtId="0" fontId="9" fillId="4" borderId="4" xfId="0" applyFont="1" applyFill="1" applyBorder="1" applyAlignment="1">
      <alignment horizontal="center" vertical="top"/>
    </xf>
    <xf numFmtId="0" fontId="9" fillId="4" borderId="8" xfId="0" applyFont="1" applyFill="1" applyBorder="1" applyAlignment="1">
      <alignment horizontal="center" vertical="top"/>
    </xf>
    <xf numFmtId="0" fontId="5" fillId="3" borderId="1" xfId="0" applyFont="1" applyFill="1" applyBorder="1" applyAlignment="1">
      <alignment horizontal="left" vertical="top" wrapText="1"/>
    </xf>
    <xf numFmtId="0" fontId="5" fillId="3" borderId="9" xfId="0" applyFont="1" applyFill="1" applyBorder="1" applyAlignment="1">
      <alignment horizontal="left" vertical="top" wrapText="1"/>
    </xf>
    <xf numFmtId="0" fontId="14" fillId="4" borderId="4" xfId="0" applyFont="1" applyFill="1" applyBorder="1" applyAlignment="1" applyProtection="1">
      <alignment horizontal="center" vertical="top" wrapText="1"/>
      <protection locked="0"/>
    </xf>
    <xf numFmtId="0" fontId="14" fillId="4" borderId="8" xfId="0" applyFont="1" applyFill="1" applyBorder="1" applyAlignment="1" applyProtection="1">
      <alignment horizontal="center" vertical="top" wrapText="1"/>
      <protection locked="0"/>
    </xf>
    <xf numFmtId="0" fontId="9" fillId="4" borderId="10" xfId="0" applyFont="1" applyFill="1" applyBorder="1" applyAlignment="1">
      <alignment horizontal="center" vertical="top"/>
    </xf>
    <xf numFmtId="0" fontId="9" fillId="4" borderId="11" xfId="0" applyFont="1" applyFill="1" applyBorder="1" applyAlignment="1">
      <alignment horizontal="center" vertical="top"/>
    </xf>
    <xf numFmtId="0" fontId="9" fillId="4" borderId="12" xfId="0" applyFont="1" applyFill="1" applyBorder="1" applyAlignment="1">
      <alignment horizontal="center" vertical="top"/>
    </xf>
    <xf numFmtId="0" fontId="7" fillId="4" borderId="3" xfId="0" applyFont="1" applyFill="1" applyBorder="1" applyAlignment="1" applyProtection="1">
      <alignment horizontal="center" vertical="top"/>
      <protection locked="0"/>
    </xf>
    <xf numFmtId="4" fontId="7" fillId="2" borderId="10" xfId="0" applyNumberFormat="1" applyFont="1" applyFill="1" applyBorder="1" applyAlignment="1" applyProtection="1">
      <alignment horizontal="center" vertical="top"/>
      <protection locked="0"/>
    </xf>
    <xf numFmtId="4" fontId="7" fillId="2" borderId="11" xfId="0" applyNumberFormat="1" applyFont="1" applyFill="1" applyBorder="1" applyAlignment="1" applyProtection="1">
      <alignment horizontal="center" vertical="top"/>
      <protection locked="0"/>
    </xf>
    <xf numFmtId="0" fontId="7" fillId="4" borderId="10" xfId="0" applyFont="1" applyFill="1" applyBorder="1" applyAlignment="1" applyProtection="1">
      <alignment horizontal="center" vertical="top"/>
      <protection locked="0"/>
    </xf>
    <xf numFmtId="0" fontId="7" fillId="4" borderId="36" xfId="0" applyFont="1" applyFill="1" applyBorder="1" applyAlignment="1" applyProtection="1">
      <alignment horizontal="center" vertical="top"/>
      <protection locked="0"/>
    </xf>
    <xf numFmtId="0" fontId="7" fillId="4" borderId="28"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0" borderId="29" xfId="0" applyFont="1" applyFill="1" applyBorder="1" applyAlignment="1" applyProtection="1">
      <alignment horizontal="center" vertical="top"/>
      <protection locked="0"/>
    </xf>
    <xf numFmtId="0" fontId="7" fillId="0" borderId="30" xfId="0" applyFont="1" applyFill="1" applyBorder="1" applyAlignment="1" applyProtection="1">
      <alignment horizontal="center" vertical="top"/>
      <protection locked="0"/>
    </xf>
    <xf numFmtId="0" fontId="7" fillId="4" borderId="29" xfId="0" applyFont="1" applyFill="1" applyBorder="1" applyAlignment="1" applyProtection="1">
      <alignment horizontal="center" vertical="top"/>
      <protection locked="0"/>
    </xf>
    <xf numFmtId="0" fontId="7" fillId="4" borderId="28" xfId="0" applyFont="1" applyFill="1" applyBorder="1" applyAlignment="1" applyProtection="1">
      <alignment horizontal="center" vertical="top"/>
      <protection locked="0"/>
    </xf>
    <xf numFmtId="4" fontId="7" fillId="2" borderId="29" xfId="0" applyNumberFormat="1" applyFont="1" applyFill="1" applyBorder="1" applyAlignment="1" applyProtection="1">
      <alignment horizontal="center" vertical="top"/>
      <protection locked="0"/>
    </xf>
    <xf numFmtId="4" fontId="7" fillId="2" borderId="41" xfId="0" applyNumberFormat="1" applyFont="1" applyFill="1" applyBorder="1" applyAlignment="1" applyProtection="1">
      <alignment horizontal="center" vertical="top"/>
      <protection locked="0"/>
    </xf>
    <xf numFmtId="0" fontId="7" fillId="6" borderId="10" xfId="0" applyFont="1" applyFill="1" applyBorder="1" applyAlignment="1" applyProtection="1">
      <alignment horizontal="center" vertical="top"/>
      <protection locked="0"/>
    </xf>
    <xf numFmtId="0" fontId="7" fillId="6" borderId="12" xfId="0" applyFont="1" applyFill="1" applyBorder="1" applyAlignment="1" applyProtection="1">
      <alignment horizontal="center" vertical="top"/>
      <protection locked="0"/>
    </xf>
    <xf numFmtId="4" fontId="7" fillId="6" borderId="10" xfId="0" applyNumberFormat="1" applyFont="1" applyFill="1" applyBorder="1" applyAlignment="1" applyProtection="1">
      <alignment horizontal="center" vertical="top"/>
      <protection locked="0"/>
    </xf>
    <xf numFmtId="4" fontId="7" fillId="6" borderId="12" xfId="0" applyNumberFormat="1" applyFont="1" applyFill="1" applyBorder="1" applyAlignment="1" applyProtection="1">
      <alignment horizontal="center" vertical="top"/>
      <protection locked="0"/>
    </xf>
    <xf numFmtId="4" fontId="7" fillId="6" borderId="3" xfId="0" applyNumberFormat="1" applyFont="1" applyFill="1" applyBorder="1" applyAlignment="1" applyProtection="1">
      <alignment vertical="top"/>
      <protection locked="0"/>
    </xf>
    <xf numFmtId="4" fontId="7" fillId="6" borderId="36" xfId="0" applyNumberFormat="1" applyFont="1" applyFill="1" applyBorder="1" applyAlignment="1" applyProtection="1">
      <alignment horizontal="center" vertical="top"/>
      <protection locked="0"/>
    </xf>
    <xf numFmtId="4" fontId="7" fillId="6" borderId="3" xfId="0" applyNumberFormat="1" applyFont="1" applyFill="1" applyBorder="1" applyAlignment="1" applyProtection="1">
      <alignment horizontal="center" vertical="top"/>
      <protection locked="0"/>
    </xf>
    <xf numFmtId="4" fontId="7" fillId="2" borderId="10" xfId="0" applyNumberFormat="1" applyFont="1" applyFill="1" applyBorder="1" applyAlignment="1">
      <alignment horizontal="center" vertical="top"/>
    </xf>
    <xf numFmtId="4" fontId="7" fillId="2" borderId="11" xfId="0" applyNumberFormat="1" applyFont="1" applyFill="1" applyBorder="1" applyAlignment="1">
      <alignment horizontal="center" vertical="top"/>
    </xf>
    <xf numFmtId="0" fontId="7" fillId="4" borderId="10" xfId="0" applyFont="1" applyFill="1" applyBorder="1" applyAlignment="1">
      <alignment horizontal="center" vertical="top"/>
    </xf>
    <xf numFmtId="0" fontId="7" fillId="4" borderId="36" xfId="0" applyFont="1" applyFill="1" applyBorder="1" applyAlignment="1">
      <alignment horizontal="center" vertical="top"/>
    </xf>
    <xf numFmtId="0" fontId="7" fillId="4" borderId="28" xfId="0" applyFont="1" applyFill="1" applyBorder="1" applyAlignment="1">
      <alignment horizontal="left" vertical="top" wrapText="1"/>
    </xf>
    <xf numFmtId="0" fontId="7" fillId="4" borderId="30" xfId="0" applyFont="1" applyFill="1" applyBorder="1" applyAlignment="1">
      <alignment horizontal="left" vertical="top" wrapText="1"/>
    </xf>
    <xf numFmtId="0" fontId="7" fillId="4" borderId="29" xfId="0" applyFont="1" applyFill="1" applyBorder="1" applyAlignment="1">
      <alignment horizontal="center" vertical="top"/>
    </xf>
    <xf numFmtId="0" fontId="7" fillId="4" borderId="28" xfId="0" applyFont="1" applyFill="1" applyBorder="1" applyAlignment="1">
      <alignment horizontal="center" vertical="top"/>
    </xf>
    <xf numFmtId="4" fontId="7" fillId="2" borderId="29" xfId="0" applyNumberFormat="1" applyFont="1" applyFill="1" applyBorder="1" applyAlignment="1">
      <alignment horizontal="center" vertical="top"/>
    </xf>
    <xf numFmtId="4" fontId="7" fillId="2" borderId="41" xfId="0" applyNumberFormat="1" applyFont="1" applyFill="1" applyBorder="1" applyAlignment="1">
      <alignment horizontal="center" vertical="top"/>
    </xf>
    <xf numFmtId="0" fontId="32" fillId="4" borderId="4" xfId="0" applyFont="1" applyFill="1" applyBorder="1" applyAlignment="1">
      <alignment horizontal="center" vertical="top" wrapText="1"/>
    </xf>
    <xf numFmtId="0" fontId="32" fillId="4"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6" borderId="10" xfId="0" applyFont="1" applyFill="1" applyBorder="1" applyAlignment="1" applyProtection="1">
      <alignment horizontal="left" vertical="top"/>
      <protection locked="0"/>
    </xf>
    <xf numFmtId="0" fontId="7" fillId="6" borderId="12" xfId="0" applyFont="1" applyFill="1" applyBorder="1" applyAlignment="1" applyProtection="1">
      <alignment horizontal="left" vertical="top"/>
      <protection locked="0"/>
    </xf>
    <xf numFmtId="49" fontId="7" fillId="6" borderId="10" xfId="0" applyNumberFormat="1" applyFont="1" applyFill="1" applyBorder="1" applyAlignment="1" applyProtection="1">
      <alignment horizontal="center" vertical="top"/>
      <protection locked="0"/>
    </xf>
    <xf numFmtId="49" fontId="7" fillId="6" borderId="12" xfId="0" applyNumberFormat="1" applyFont="1" applyFill="1" applyBorder="1" applyAlignment="1" applyProtection="1">
      <alignment horizontal="center" vertical="top"/>
      <protection locked="0"/>
    </xf>
    <xf numFmtId="0" fontId="7" fillId="0" borderId="1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12" xfId="0" applyFont="1" applyFill="1" applyBorder="1" applyAlignment="1" applyProtection="1">
      <alignment horizontal="left" vertical="top" wrapText="1"/>
      <protection locked="0"/>
    </xf>
    <xf numFmtId="0" fontId="7" fillId="4" borderId="3" xfId="0" applyFont="1" applyFill="1" applyBorder="1" applyAlignment="1">
      <alignment horizontal="center" vertical="top"/>
    </xf>
    <xf numFmtId="0" fontId="32" fillId="4" borderId="3" xfId="0" applyFont="1" applyFill="1" applyBorder="1" applyAlignment="1">
      <alignment horizontal="center" vertical="top"/>
    </xf>
    <xf numFmtId="0" fontId="32" fillId="4" borderId="3" xfId="0" applyFont="1" applyFill="1" applyBorder="1" applyAlignment="1">
      <alignment horizontal="center" vertical="top" wrapText="1"/>
    </xf>
    <xf numFmtId="0" fontId="32" fillId="4" borderId="2" xfId="0" applyFont="1" applyFill="1" applyBorder="1" applyAlignment="1">
      <alignment horizontal="center" vertical="top"/>
    </xf>
    <xf numFmtId="0" fontId="32" fillId="4" borderId="5" xfId="0" applyFont="1" applyFill="1" applyBorder="1" applyAlignment="1">
      <alignment horizontal="center" vertical="top"/>
    </xf>
    <xf numFmtId="0" fontId="32" fillId="4" borderId="1" xfId="0" applyFont="1" applyFill="1" applyBorder="1" applyAlignment="1">
      <alignment horizontal="center" vertical="top"/>
    </xf>
    <xf numFmtId="0" fontId="32" fillId="4" borderId="9" xfId="0" applyFont="1" applyFill="1" applyBorder="1" applyAlignment="1">
      <alignment horizontal="center" vertical="top"/>
    </xf>
    <xf numFmtId="0" fontId="7" fillId="4" borderId="30" xfId="0" applyFont="1" applyFill="1" applyBorder="1" applyAlignment="1">
      <alignment horizontal="center" vertical="top"/>
    </xf>
    <xf numFmtId="0" fontId="32" fillId="4" borderId="10" xfId="0" applyFont="1" applyFill="1" applyBorder="1" applyAlignment="1" applyProtection="1">
      <alignment horizontal="right" vertical="top" wrapText="1"/>
      <protection locked="0"/>
    </xf>
    <xf numFmtId="0" fontId="32" fillId="4" borderId="11" xfId="0" applyFont="1" applyFill="1" applyBorder="1" applyAlignment="1" applyProtection="1">
      <alignment horizontal="right" vertical="top" wrapText="1"/>
      <protection locked="0"/>
    </xf>
    <xf numFmtId="0" fontId="32" fillId="4" borderId="12" xfId="0" applyFont="1" applyFill="1" applyBorder="1" applyAlignment="1" applyProtection="1">
      <alignment horizontal="right" vertical="top" wrapText="1"/>
      <protection locked="0"/>
    </xf>
    <xf numFmtId="49" fontId="7" fillId="4" borderId="3" xfId="0" applyNumberFormat="1" applyFont="1" applyFill="1" applyBorder="1" applyAlignment="1" applyProtection="1">
      <alignment horizontal="center" vertical="top"/>
      <protection locked="0"/>
    </xf>
    <xf numFmtId="0" fontId="32" fillId="4" borderId="4" xfId="0" applyFont="1" applyFill="1" applyBorder="1" applyAlignment="1" applyProtection="1">
      <alignment horizontal="center" vertical="top" wrapText="1"/>
      <protection locked="0"/>
    </xf>
    <xf numFmtId="0" fontId="32" fillId="4" borderId="8" xfId="0" applyFont="1" applyFill="1" applyBorder="1" applyAlignment="1" applyProtection="1">
      <alignment horizontal="center" vertical="top" wrapText="1"/>
      <protection locked="0"/>
    </xf>
    <xf numFmtId="0" fontId="32" fillId="4" borderId="12" xfId="0" applyFont="1" applyFill="1" applyBorder="1" applyAlignment="1">
      <alignment horizontal="center" vertical="top"/>
    </xf>
    <xf numFmtId="49" fontId="7" fillId="0" borderId="29" xfId="0" applyNumberFormat="1" applyFont="1" applyFill="1" applyBorder="1" applyAlignment="1" applyProtection="1">
      <alignment horizontal="center" vertical="top"/>
      <protection locked="0"/>
    </xf>
    <xf numFmtId="49" fontId="7" fillId="0" borderId="30" xfId="0" applyNumberFormat="1" applyFont="1" applyFill="1" applyBorder="1" applyAlignment="1" applyProtection="1">
      <alignment horizontal="center" vertical="top"/>
      <protection locked="0"/>
    </xf>
    <xf numFmtId="0" fontId="3" fillId="5" borderId="22" xfId="0" applyFont="1" applyFill="1" applyBorder="1" applyAlignment="1">
      <alignment horizontal="left" vertical="top" wrapText="1"/>
    </xf>
    <xf numFmtId="0" fontId="3" fillId="5" borderId="23" xfId="0" applyFont="1" applyFill="1" applyBorder="1" applyAlignment="1">
      <alignment horizontal="left" vertical="top" wrapText="1"/>
    </xf>
    <xf numFmtId="0" fontId="9" fillId="4" borderId="37" xfId="0" applyFont="1" applyFill="1" applyBorder="1" applyAlignment="1">
      <alignment horizontal="center" vertical="top" wrapText="1"/>
    </xf>
    <xf numFmtId="0" fontId="9" fillId="4" borderId="44" xfId="0" applyFont="1" applyFill="1" applyBorder="1" applyAlignment="1">
      <alignment horizontal="center" vertical="top"/>
    </xf>
    <xf numFmtId="0" fontId="9" fillId="4" borderId="5" xfId="0" applyFont="1" applyFill="1" applyBorder="1" applyAlignment="1">
      <alignment horizontal="center" vertical="top" wrapText="1"/>
    </xf>
    <xf numFmtId="0" fontId="9" fillId="4" borderId="9" xfId="0" applyFont="1" applyFill="1" applyBorder="1" applyAlignment="1">
      <alignment horizontal="center" vertical="top"/>
    </xf>
    <xf numFmtId="0" fontId="9" fillId="4" borderId="4"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3" xfId="0" applyFont="1" applyFill="1" applyBorder="1" applyAlignment="1">
      <alignment horizontal="center" vertical="top"/>
    </xf>
    <xf numFmtId="0" fontId="6" fillId="4" borderId="17" xfId="0" applyFont="1" applyFill="1" applyBorder="1" applyAlignment="1">
      <alignment horizontal="center"/>
    </xf>
    <xf numFmtId="0" fontId="6" fillId="4" borderId="18" xfId="0" applyFont="1" applyFill="1" applyBorder="1" applyAlignment="1">
      <alignment horizontal="center"/>
    </xf>
    <xf numFmtId="0" fontId="9" fillId="0" borderId="14"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top" wrapText="1"/>
    </xf>
    <xf numFmtId="0" fontId="10" fillId="4" borderId="10" xfId="0" applyFont="1" applyFill="1" applyBorder="1" applyAlignment="1" applyProtection="1">
      <alignment horizontal="center" vertical="top" wrapText="1"/>
    </xf>
    <xf numFmtId="0" fontId="10" fillId="4" borderId="12" xfId="0" applyFont="1" applyFill="1" applyBorder="1" applyAlignment="1" applyProtection="1">
      <alignment horizontal="center" vertical="top" wrapText="1"/>
    </xf>
    <xf numFmtId="0" fontId="9" fillId="0" borderId="19" xfId="0" applyFont="1" applyFill="1" applyBorder="1" applyAlignment="1" applyProtection="1">
      <alignment horizontal="center" vertical="top" wrapText="1"/>
      <protection locked="0"/>
    </xf>
    <xf numFmtId="0" fontId="9" fillId="0" borderId="20" xfId="0" applyFont="1" applyFill="1" applyBorder="1" applyAlignment="1" applyProtection="1">
      <alignment horizontal="center" vertical="top" wrapText="1"/>
      <protection locked="0"/>
    </xf>
    <xf numFmtId="0" fontId="9" fillId="0" borderId="10" xfId="0" applyFont="1" applyFill="1" applyBorder="1" applyAlignment="1" applyProtection="1">
      <alignment horizontal="center" vertical="top" wrapText="1"/>
      <protection locked="0"/>
    </xf>
    <xf numFmtId="0" fontId="9" fillId="0" borderId="12" xfId="0" applyFont="1" applyFill="1" applyBorder="1" applyAlignment="1" applyProtection="1">
      <alignment horizontal="center" vertical="top" wrapText="1"/>
      <protection locked="0"/>
    </xf>
    <xf numFmtId="0" fontId="9" fillId="4" borderId="27" xfId="0" applyFont="1" applyFill="1" applyBorder="1" applyAlignment="1" applyProtection="1">
      <alignment horizontal="right" vertical="top"/>
    </xf>
    <xf numFmtId="0" fontId="9" fillId="4" borderId="28" xfId="0" applyFont="1" applyFill="1" applyBorder="1" applyAlignment="1" applyProtection="1">
      <alignment horizontal="right" vertical="top"/>
    </xf>
    <xf numFmtId="0" fontId="9" fillId="4" borderId="30" xfId="0" applyFont="1" applyFill="1" applyBorder="1" applyAlignment="1" applyProtection="1">
      <alignment horizontal="right" vertical="top"/>
    </xf>
    <xf numFmtId="0" fontId="9" fillId="4" borderId="10" xfId="0" applyFont="1" applyFill="1" applyBorder="1" applyAlignment="1" applyProtection="1">
      <alignment horizontal="center" vertical="top" wrapText="1"/>
    </xf>
    <xf numFmtId="0" fontId="9" fillId="4" borderId="11" xfId="0" applyFont="1" applyFill="1" applyBorder="1" applyAlignment="1" applyProtection="1">
      <alignment horizontal="center" vertical="top" wrapText="1"/>
    </xf>
    <xf numFmtId="0" fontId="9" fillId="4" borderId="36" xfId="0" applyFont="1" applyFill="1" applyBorder="1" applyAlignment="1" applyProtection="1">
      <alignment horizontal="center" vertical="top" wrapText="1"/>
    </xf>
    <xf numFmtId="0" fontId="9" fillId="4" borderId="4" xfId="0" applyFont="1" applyFill="1" applyBorder="1" applyAlignment="1" applyProtection="1">
      <alignment horizontal="center" vertical="top" wrapText="1"/>
    </xf>
    <xf numFmtId="0" fontId="9" fillId="4" borderId="5" xfId="0" applyFont="1" applyFill="1" applyBorder="1" applyAlignment="1" applyProtection="1">
      <alignment horizontal="center" vertical="top" wrapText="1"/>
    </xf>
    <xf numFmtId="0" fontId="9" fillId="4" borderId="45" xfId="0" applyFont="1" applyFill="1" applyBorder="1" applyAlignment="1" applyProtection="1">
      <alignment horizontal="center" vertical="top" wrapText="1"/>
    </xf>
    <xf numFmtId="0" fontId="9" fillId="4" borderId="38" xfId="0" applyFont="1" applyFill="1" applyBorder="1" applyAlignment="1" applyProtection="1">
      <alignment horizontal="center" vertical="top"/>
    </xf>
    <xf numFmtId="0" fontId="3" fillId="5" borderId="22" xfId="0" applyFont="1" applyFill="1" applyBorder="1" applyAlignment="1" applyProtection="1">
      <alignment horizontal="center" vertical="top" wrapText="1"/>
    </xf>
    <xf numFmtId="0" fontId="21" fillId="2" borderId="29" xfId="0" applyFont="1" applyFill="1" applyBorder="1" applyAlignment="1" applyProtection="1">
      <alignment horizontal="left" vertical="top" wrapText="1"/>
    </xf>
    <xf numFmtId="0" fontId="21" fillId="2" borderId="30"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0" fontId="3" fillId="5" borderId="22" xfId="0" applyFont="1" applyFill="1" applyBorder="1" applyAlignment="1" applyProtection="1">
      <alignment horizontal="left" vertical="top" wrapText="1"/>
    </xf>
    <xf numFmtId="0" fontId="10" fillId="2" borderId="29" xfId="0" applyFont="1" applyFill="1" applyBorder="1" applyAlignment="1" applyProtection="1">
      <alignment horizontal="left" vertical="top" wrapText="1"/>
    </xf>
    <xf numFmtId="0" fontId="10" fillId="2" borderId="30" xfId="0" applyFont="1" applyFill="1" applyBorder="1" applyAlignment="1" applyProtection="1">
      <alignment horizontal="left" vertical="top" wrapText="1"/>
    </xf>
    <xf numFmtId="0" fontId="5" fillId="5" borderId="1" xfId="0" applyFont="1" applyFill="1" applyBorder="1" applyAlignment="1" applyProtection="1">
      <alignment horizontal="left" vertical="top" wrapText="1"/>
    </xf>
    <xf numFmtId="0" fontId="5" fillId="5" borderId="44" xfId="0" applyFont="1" applyFill="1" applyBorder="1" applyAlignment="1" applyProtection="1">
      <alignment horizontal="left" vertical="top" wrapText="1"/>
    </xf>
    <xf numFmtId="0" fontId="9" fillId="7" borderId="15" xfId="0" applyFont="1" applyFill="1" applyBorder="1" applyAlignment="1" applyProtection="1">
      <alignment horizontal="center" vertical="top" wrapText="1"/>
    </xf>
    <xf numFmtId="0" fontId="9" fillId="7" borderId="14" xfId="0" applyFont="1" applyFill="1" applyBorder="1" applyAlignment="1" applyProtection="1">
      <alignment horizontal="center" vertical="top"/>
    </xf>
    <xf numFmtId="0" fontId="9" fillId="7" borderId="10" xfId="0" applyFont="1" applyFill="1" applyBorder="1" applyAlignment="1" applyProtection="1">
      <alignment horizontal="center" vertical="top" wrapText="1"/>
    </xf>
    <xf numFmtId="0" fontId="9" fillId="7" borderId="11" xfId="0" applyFont="1" applyFill="1" applyBorder="1" applyAlignment="1" applyProtection="1">
      <alignment horizontal="center" vertical="top" wrapText="1"/>
    </xf>
    <xf numFmtId="0" fontId="9" fillId="7" borderId="12" xfId="0" applyFont="1" applyFill="1" applyBorder="1" applyAlignment="1" applyProtection="1">
      <alignment horizontal="center" vertical="top" wrapText="1"/>
    </xf>
    <xf numFmtId="0" fontId="3" fillId="3" borderId="2" xfId="0" applyFont="1" applyFill="1" applyBorder="1" applyAlignment="1" applyProtection="1">
      <alignment horizontal="center" vertical="top" wrapText="1"/>
    </xf>
    <xf numFmtId="0" fontId="15" fillId="0" borderId="10" xfId="0" applyFont="1" applyFill="1" applyBorder="1" applyAlignment="1" applyProtection="1">
      <alignment horizontal="center" vertical="top" wrapText="1"/>
      <protection locked="0"/>
    </xf>
    <xf numFmtId="0" fontId="15" fillId="0" borderId="11" xfId="0" applyFont="1" applyFill="1" applyBorder="1" applyAlignment="1" applyProtection="1">
      <alignment horizontal="center" vertical="top" wrapText="1"/>
      <protection locked="0"/>
    </xf>
    <xf numFmtId="0" fontId="15" fillId="0" borderId="12" xfId="0" applyFont="1" applyFill="1" applyBorder="1" applyAlignment="1" applyProtection="1">
      <alignment horizontal="center" vertical="top" wrapText="1"/>
      <protection locked="0"/>
    </xf>
    <xf numFmtId="49" fontId="15" fillId="6" borderId="3" xfId="0" applyNumberFormat="1" applyFont="1" applyFill="1" applyBorder="1" applyAlignment="1" applyProtection="1">
      <alignment horizontal="left" vertical="top" wrapText="1"/>
      <protection locked="0"/>
    </xf>
    <xf numFmtId="0" fontId="9" fillId="4" borderId="15" xfId="0" applyFont="1" applyFill="1" applyBorder="1" applyAlignment="1" applyProtection="1">
      <alignment horizontal="center" vertical="top" wrapText="1"/>
    </xf>
    <xf numFmtId="0" fontId="9" fillId="4" borderId="14" xfId="0" applyFont="1" applyFill="1" applyBorder="1" applyAlignment="1" applyProtection="1">
      <alignment horizontal="center" vertical="top" wrapText="1"/>
    </xf>
    <xf numFmtId="0" fontId="9" fillId="4" borderId="12" xfId="0" applyFont="1" applyFill="1" applyBorder="1" applyAlignment="1" applyProtection="1">
      <alignment horizontal="center" vertical="top" wrapText="1"/>
    </xf>
    <xf numFmtId="14" fontId="0" fillId="2" borderId="3" xfId="0" applyNumberFormat="1" applyFill="1" applyBorder="1" applyAlignment="1" applyProtection="1">
      <alignment horizontal="left"/>
      <protection locked="0"/>
    </xf>
    <xf numFmtId="0" fontId="0" fillId="2" borderId="3" xfId="0" applyFill="1" applyBorder="1" applyAlignment="1" applyProtection="1">
      <alignment horizontal="left"/>
      <protection locked="0"/>
    </xf>
    <xf numFmtId="0" fontId="7" fillId="2" borderId="10" xfId="0" applyFont="1" applyFill="1" applyBorder="1" applyAlignment="1" applyProtection="1">
      <alignment horizontal="left" vertical="top" wrapText="1"/>
    </xf>
    <xf numFmtId="0" fontId="7" fillId="2" borderId="12" xfId="0" applyFont="1" applyFill="1" applyBorder="1" applyAlignment="1" applyProtection="1">
      <alignment horizontal="left" vertical="top" wrapText="1"/>
    </xf>
    <xf numFmtId="4" fontId="7" fillId="2" borderId="3" xfId="0" applyNumberFormat="1" applyFont="1" applyFill="1" applyBorder="1" applyAlignment="1" applyProtection="1">
      <alignment horizontal="left" vertical="top" wrapText="1"/>
    </xf>
    <xf numFmtId="0" fontId="7" fillId="2" borderId="29" xfId="0" applyFont="1" applyFill="1" applyBorder="1" applyAlignment="1" applyProtection="1">
      <alignment horizontal="left" vertical="top" wrapText="1"/>
    </xf>
    <xf numFmtId="0" fontId="7" fillId="2" borderId="30" xfId="0" applyFont="1" applyFill="1" applyBorder="1" applyAlignment="1" applyProtection="1">
      <alignment horizontal="left" vertical="top" wrapText="1"/>
    </xf>
    <xf numFmtId="4" fontId="7" fillId="2" borderId="31" xfId="0" applyNumberFormat="1" applyFont="1" applyFill="1" applyBorder="1" applyAlignment="1" applyProtection="1">
      <alignment horizontal="left" vertical="top" wrapText="1"/>
    </xf>
    <xf numFmtId="0" fontId="3" fillId="2" borderId="3" xfId="0" applyFont="1" applyFill="1" applyBorder="1" applyAlignment="1">
      <alignment horizontal="left"/>
    </xf>
    <xf numFmtId="0" fontId="0" fillId="2" borderId="3" xfId="0" applyFill="1" applyBorder="1" applyAlignment="1" applyProtection="1">
      <alignment horizontal="left"/>
    </xf>
    <xf numFmtId="0" fontId="60" fillId="2" borderId="3" xfId="0" applyFont="1" applyFill="1" applyBorder="1" applyAlignment="1" applyProtection="1">
      <alignment horizontal="left"/>
    </xf>
    <xf numFmtId="0" fontId="29" fillId="2" borderId="3" xfId="0" applyFont="1" applyFill="1" applyBorder="1" applyProtection="1"/>
    <xf numFmtId="10" fontId="0" fillId="2" borderId="3" xfId="0" applyNumberFormat="1" applyFill="1" applyBorder="1" applyAlignment="1" applyProtection="1">
      <alignment horizontal="left"/>
    </xf>
    <xf numFmtId="14" fontId="0" fillId="0" borderId="0" xfId="0" applyNumberFormat="1"/>
    <xf numFmtId="14" fontId="0" fillId="2" borderId="14" xfId="0" applyNumberFormat="1" applyFill="1" applyBorder="1" applyAlignment="1" applyProtection="1">
      <alignment horizontal="left"/>
      <protection locked="0"/>
    </xf>
    <xf numFmtId="14" fontId="19" fillId="2" borderId="80" xfId="0" applyNumberFormat="1" applyFont="1" applyFill="1" applyBorder="1" applyAlignment="1" applyProtection="1">
      <alignment horizontal="left"/>
      <protection locked="0"/>
    </xf>
    <xf numFmtId="4" fontId="7" fillId="2" borderId="3" xfId="0" applyNumberFormat="1" applyFont="1" applyFill="1" applyBorder="1" applyAlignment="1" applyProtection="1">
      <alignment horizontal="left" vertical="top" wrapText="1" indent="1"/>
    </xf>
    <xf numFmtId="4" fontId="7" fillId="2" borderId="31" xfId="0" applyNumberFormat="1" applyFont="1" applyFill="1" applyBorder="1" applyAlignment="1" applyProtection="1">
      <alignment horizontal="left" vertical="top" wrapText="1" indent="1"/>
    </xf>
    <xf numFmtId="0" fontId="37" fillId="4" borderId="10" xfId="0" applyFont="1" applyFill="1" applyBorder="1" applyAlignment="1">
      <alignment horizontal="left" indent="1"/>
    </xf>
  </cellXfs>
  <cellStyles count="2">
    <cellStyle name="Hyperlink" xfId="1" builtinId="8"/>
    <cellStyle name="Normal" xfId="0" builtinId="0"/>
  </cellStyles>
  <dxfs count="9">
    <dxf>
      <font>
        <color rgb="FFFF0000"/>
      </font>
      <fill>
        <patternFill>
          <bgColor rgb="FFFF9999"/>
        </patternFill>
      </fill>
    </dxf>
    <dxf>
      <font>
        <color rgb="FFFF0000"/>
      </font>
      <fill>
        <patternFill>
          <bgColor rgb="FFFF9999"/>
        </patternFill>
      </fill>
    </dxf>
    <dxf>
      <font>
        <color rgb="FFFF0000"/>
      </font>
      <numFmt numFmtId="2" formatCode="0.00"/>
      <fill>
        <patternFill>
          <bgColor rgb="FFFF9999"/>
        </patternFill>
      </fill>
    </dxf>
    <dxf>
      <font>
        <color rgb="FFFF0000"/>
      </font>
      <fill>
        <patternFill>
          <bgColor rgb="FFFF9999"/>
        </patternFill>
      </fill>
    </dxf>
    <dxf>
      <font>
        <color rgb="FFFF0000"/>
      </font>
      <fill>
        <patternFill>
          <bgColor rgb="FFFF9999"/>
        </patternFill>
      </fill>
    </dxf>
    <dxf>
      <font>
        <color rgb="FFFF0000"/>
      </font>
      <fill>
        <patternFill>
          <bgColor rgb="FFFF9999"/>
        </patternFill>
      </fill>
    </dxf>
    <dxf>
      <font>
        <color rgb="FFFF0000"/>
      </font>
      <fill>
        <patternFill>
          <bgColor rgb="FFFF9999"/>
        </patternFill>
      </fill>
    </dxf>
    <dxf>
      <font>
        <color rgb="FFFF0000"/>
      </font>
      <fill>
        <patternFill>
          <bgColor rgb="FFFF9999"/>
        </patternFill>
      </fill>
    </dxf>
    <dxf>
      <font>
        <color rgb="FFFF0000"/>
      </font>
      <numFmt numFmtId="2" formatCode="0.00"/>
      <fill>
        <patternFill>
          <fgColor rgb="FFEC9D90"/>
          <bgColor rgb="FFEC9D90"/>
        </patternFill>
      </fill>
    </dxf>
  </dxfs>
  <tableStyles count="0" defaultTableStyle="TableStyleMedium2" defaultPivotStyle="PivotStyleLight16"/>
  <colors>
    <mruColors>
      <color rgb="FFFFF6DD"/>
      <color rgb="FFFF9999"/>
      <color rgb="FFFF9B9D"/>
      <color rgb="FFEC9D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IX!A1"/><Relationship Id="rId13" Type="http://schemas.openxmlformats.org/officeDocument/2006/relationships/hyperlink" Target="#X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1_JA!A1"/><Relationship Id="rId2" Type="http://schemas.openxmlformats.org/officeDocument/2006/relationships/hyperlink" Target="#'II-III-IV'!A1"/><Relationship Id="rId16" Type="http://schemas.openxmlformats.org/officeDocument/2006/relationships/hyperlink" Target="#XII.2_JA!A1"/><Relationship Id="rId1" Type="http://schemas.openxmlformats.org/officeDocument/2006/relationships/hyperlink" Target="#XII!A1"/><Relationship Id="rId6" Type="http://schemas.openxmlformats.org/officeDocument/2006/relationships/hyperlink" Target="#VI!A1"/><Relationship Id="rId11" Type="http://schemas.openxmlformats.org/officeDocument/2006/relationships/hyperlink" Target="#XI.3_FA!A1"/><Relationship Id="rId5" Type="http://schemas.openxmlformats.org/officeDocument/2006/relationships/hyperlink" Target="#V!A1"/><Relationship Id="rId15" Type="http://schemas.openxmlformats.org/officeDocument/2006/relationships/hyperlink" Target="#XII.1_FA!A1"/><Relationship Id="rId10" Type="http://schemas.openxmlformats.org/officeDocument/2006/relationships/hyperlink" Target="#XI.1_FA!A1"/><Relationship Id="rId4" Type="http://schemas.openxmlformats.org/officeDocument/2006/relationships/hyperlink" Target="#'II-III-IV'!A58"/><Relationship Id="rId9" Type="http://schemas.openxmlformats.org/officeDocument/2006/relationships/hyperlink" Target="#X!A1"/><Relationship Id="rId14" Type="http://schemas.openxmlformats.org/officeDocument/2006/relationships/hyperlink" Target="#XI.3_JA!A1"/></Relationships>
</file>

<file path=xl/drawings/_rels/drawing10.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1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3_FA!A1"/><Relationship Id="rId17" Type="http://schemas.openxmlformats.org/officeDocument/2006/relationships/hyperlink" Target="#XII.2_JA!A1"/><Relationship Id="rId2" Type="http://schemas.openxmlformats.org/officeDocument/2006/relationships/hyperlink" Target="#'II-III-IV'!A1"/><Relationship Id="rId16" Type="http://schemas.openxmlformats.org/officeDocument/2006/relationships/hyperlink" Target="#XII.1_F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3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2_JA!A1"/></Relationships>
</file>

<file path=xl/drawings/_rels/drawing11.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2_FA!A1"/><Relationship Id="rId17" Type="http://schemas.openxmlformats.org/officeDocument/2006/relationships/hyperlink" Target="#XII.1_FA!A1"/><Relationship Id="rId2" Type="http://schemas.openxmlformats.org/officeDocument/2006/relationships/hyperlink" Target="#'II-III-IV'!A1"/><Relationship Id="rId16" Type="http://schemas.openxmlformats.org/officeDocument/2006/relationships/hyperlink" Target="#XI.3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2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1_JA!A1"/></Relationships>
</file>

<file path=xl/drawings/_rels/drawing12.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2_FA!A1"/><Relationship Id="rId17" Type="http://schemas.openxmlformats.org/officeDocument/2006/relationships/hyperlink" Target="#XII.1_FA!A1"/><Relationship Id="rId2" Type="http://schemas.openxmlformats.org/officeDocument/2006/relationships/hyperlink" Target="#'II-III-IV'!A1"/><Relationship Id="rId16" Type="http://schemas.openxmlformats.org/officeDocument/2006/relationships/hyperlink" Target="#XI.3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2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1_JA!A1"/></Relationships>
</file>

<file path=xl/drawings/_rels/drawing13.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2_FA!A1"/><Relationship Id="rId17" Type="http://schemas.openxmlformats.org/officeDocument/2006/relationships/hyperlink" Target="#XII.1_FA!A1"/><Relationship Id="rId2" Type="http://schemas.openxmlformats.org/officeDocument/2006/relationships/hyperlink" Target="#'II-III-IV'!A1"/><Relationship Id="rId16" Type="http://schemas.openxmlformats.org/officeDocument/2006/relationships/hyperlink" Target="#XI.3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2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1_JA!A1"/></Relationships>
</file>

<file path=xl/drawings/_rels/drawing14.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2_FA!A1"/><Relationship Id="rId17" Type="http://schemas.openxmlformats.org/officeDocument/2006/relationships/hyperlink" Target="#XII.1_FA!A1"/><Relationship Id="rId2" Type="http://schemas.openxmlformats.org/officeDocument/2006/relationships/hyperlink" Target="#'II-III-IV'!A1"/><Relationship Id="rId16" Type="http://schemas.openxmlformats.org/officeDocument/2006/relationships/hyperlink" Target="#XI.3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2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1_JA!A1"/></Relationships>
</file>

<file path=xl/drawings/_rels/drawing15.xml.rels><?xml version="1.0" encoding="UTF-8" standalone="yes"?>
<Relationships xmlns="http://schemas.openxmlformats.org/package/2006/relationships"><Relationship Id="rId8" Type="http://schemas.openxmlformats.org/officeDocument/2006/relationships/hyperlink" Target="#VII!A1"/><Relationship Id="rId13" Type="http://schemas.openxmlformats.org/officeDocument/2006/relationships/hyperlink" Target="#XI.2_FA!A1"/><Relationship Id="rId18" Type="http://schemas.openxmlformats.org/officeDocument/2006/relationships/hyperlink" Target="#XII.1_FA!A1"/><Relationship Id="rId3" Type="http://schemas.openxmlformats.org/officeDocument/2006/relationships/hyperlink" Target="#'II-III-IV'!A1"/><Relationship Id="rId7" Type="http://schemas.openxmlformats.org/officeDocument/2006/relationships/hyperlink" Target="#VI!A1"/><Relationship Id="rId12" Type="http://schemas.openxmlformats.org/officeDocument/2006/relationships/hyperlink" Target="#XI.1_FA!A1"/><Relationship Id="rId17" Type="http://schemas.openxmlformats.org/officeDocument/2006/relationships/hyperlink" Target="#XI.3_JA!A1"/><Relationship Id="rId2" Type="http://schemas.openxmlformats.org/officeDocument/2006/relationships/hyperlink" Target="#I!A1"/><Relationship Id="rId16" Type="http://schemas.openxmlformats.org/officeDocument/2006/relationships/hyperlink" Target="#XI.2_JA!A1"/><Relationship Id="rId1" Type="http://schemas.openxmlformats.org/officeDocument/2006/relationships/image" Target="../media/image2.png"/><Relationship Id="rId6" Type="http://schemas.openxmlformats.org/officeDocument/2006/relationships/hyperlink" Target="#V!A1"/><Relationship Id="rId11" Type="http://schemas.openxmlformats.org/officeDocument/2006/relationships/hyperlink" Target="#X!A1"/><Relationship Id="rId5" Type="http://schemas.openxmlformats.org/officeDocument/2006/relationships/hyperlink" Target="#'II-III-IV'!A58"/><Relationship Id="rId15" Type="http://schemas.openxmlformats.org/officeDocument/2006/relationships/hyperlink" Target="#XI.1_JA!A1"/><Relationship Id="rId10" Type="http://schemas.openxmlformats.org/officeDocument/2006/relationships/hyperlink" Target="#IX!A1"/><Relationship Id="rId19" Type="http://schemas.openxmlformats.org/officeDocument/2006/relationships/hyperlink" Target="#XII.2_JA!A1"/><Relationship Id="rId4" Type="http://schemas.openxmlformats.org/officeDocument/2006/relationships/hyperlink" Target="#'II-III-IV'!A38"/><Relationship Id="rId9" Type="http://schemas.openxmlformats.org/officeDocument/2006/relationships/hyperlink" Target="#VIII!A1"/><Relationship Id="rId14" Type="http://schemas.openxmlformats.org/officeDocument/2006/relationships/hyperlink" Target="#XI.3_FA!A1"/></Relationships>
</file>

<file path=xl/drawings/_rels/drawing16.xml.rels><?xml version="1.0" encoding="UTF-8" standalone="yes"?>
<Relationships xmlns="http://schemas.openxmlformats.org/package/2006/relationships"><Relationship Id="rId8" Type="http://schemas.openxmlformats.org/officeDocument/2006/relationships/hyperlink" Target="#VII!A1"/><Relationship Id="rId13" Type="http://schemas.openxmlformats.org/officeDocument/2006/relationships/hyperlink" Target="#XI.2_FA!A1"/><Relationship Id="rId18" Type="http://schemas.openxmlformats.org/officeDocument/2006/relationships/hyperlink" Target="#XII.1_FA!A1"/><Relationship Id="rId3" Type="http://schemas.openxmlformats.org/officeDocument/2006/relationships/hyperlink" Target="#'II-III-IV'!A1"/><Relationship Id="rId7" Type="http://schemas.openxmlformats.org/officeDocument/2006/relationships/hyperlink" Target="#VI!A1"/><Relationship Id="rId12" Type="http://schemas.openxmlformats.org/officeDocument/2006/relationships/hyperlink" Target="#XI.1_FA!A1"/><Relationship Id="rId17" Type="http://schemas.openxmlformats.org/officeDocument/2006/relationships/hyperlink" Target="#XI.3_JA!A1"/><Relationship Id="rId2" Type="http://schemas.openxmlformats.org/officeDocument/2006/relationships/hyperlink" Target="#I!A1"/><Relationship Id="rId16" Type="http://schemas.openxmlformats.org/officeDocument/2006/relationships/hyperlink" Target="#XI.2_JA!A1"/><Relationship Id="rId1" Type="http://schemas.openxmlformats.org/officeDocument/2006/relationships/image" Target="../media/image2.png"/><Relationship Id="rId6" Type="http://schemas.openxmlformats.org/officeDocument/2006/relationships/hyperlink" Target="#V!A1"/><Relationship Id="rId11" Type="http://schemas.openxmlformats.org/officeDocument/2006/relationships/hyperlink" Target="#X!A1"/><Relationship Id="rId5" Type="http://schemas.openxmlformats.org/officeDocument/2006/relationships/hyperlink" Target="#'II-III-IV'!A58"/><Relationship Id="rId15" Type="http://schemas.openxmlformats.org/officeDocument/2006/relationships/hyperlink" Target="#XI.1_JA!A1"/><Relationship Id="rId10" Type="http://schemas.openxmlformats.org/officeDocument/2006/relationships/hyperlink" Target="#IX!A1"/><Relationship Id="rId19" Type="http://schemas.openxmlformats.org/officeDocument/2006/relationships/hyperlink" Target="#XII.2_JA!A1"/><Relationship Id="rId4" Type="http://schemas.openxmlformats.org/officeDocument/2006/relationships/hyperlink" Target="#'II-III-IV'!A38"/><Relationship Id="rId9" Type="http://schemas.openxmlformats.org/officeDocument/2006/relationships/hyperlink" Target="#VIII!A1"/><Relationship Id="rId14" Type="http://schemas.openxmlformats.org/officeDocument/2006/relationships/hyperlink" Target="#XI.3_FA!A1"/></Relationships>
</file>

<file path=xl/drawings/_rels/drawing2.xml.rels><?xml version="1.0" encoding="UTF-8" standalone="yes"?>
<Relationships xmlns="http://schemas.openxmlformats.org/package/2006/relationships"><Relationship Id="rId8" Type="http://schemas.openxmlformats.org/officeDocument/2006/relationships/hyperlink" Target="#IX!A1"/><Relationship Id="rId13" Type="http://schemas.openxmlformats.org/officeDocument/2006/relationships/hyperlink" Target="#X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1_JA!A1"/><Relationship Id="rId2" Type="http://schemas.openxmlformats.org/officeDocument/2006/relationships/hyperlink" Target="#'II-III-IV'!A1"/><Relationship Id="rId16" Type="http://schemas.openxmlformats.org/officeDocument/2006/relationships/hyperlink" Target="#XII.2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3_FA!A1"/><Relationship Id="rId5" Type="http://schemas.openxmlformats.org/officeDocument/2006/relationships/hyperlink" Target="#V!A1"/><Relationship Id="rId15" Type="http://schemas.openxmlformats.org/officeDocument/2006/relationships/hyperlink" Target="#XII.1_FA!A1"/><Relationship Id="rId10" Type="http://schemas.openxmlformats.org/officeDocument/2006/relationships/hyperlink" Target="#XI.1_FA!A1"/><Relationship Id="rId4" Type="http://schemas.openxmlformats.org/officeDocument/2006/relationships/hyperlink" Target="#'II-III-IV'!A58"/><Relationship Id="rId9" Type="http://schemas.openxmlformats.org/officeDocument/2006/relationships/hyperlink" Target="#X!A1"/><Relationship Id="rId14" Type="http://schemas.openxmlformats.org/officeDocument/2006/relationships/hyperlink" Target="#XI.3_JA!A1"/></Relationships>
</file>

<file path=xl/drawings/_rels/drawing3.xml.rels><?xml version="1.0" encoding="UTF-8" standalone="yes"?>
<Relationships xmlns="http://schemas.openxmlformats.org/package/2006/relationships"><Relationship Id="rId8" Type="http://schemas.openxmlformats.org/officeDocument/2006/relationships/hyperlink" Target="#VII!A1"/><Relationship Id="rId13" Type="http://schemas.openxmlformats.org/officeDocument/2006/relationships/hyperlink" Target="#XI.2_FA!A1"/><Relationship Id="rId18" Type="http://schemas.openxmlformats.org/officeDocument/2006/relationships/hyperlink" Target="#XII.1_FA!A1"/><Relationship Id="rId3" Type="http://schemas.openxmlformats.org/officeDocument/2006/relationships/hyperlink" Target="#'II-III-IV'!A1"/><Relationship Id="rId7" Type="http://schemas.openxmlformats.org/officeDocument/2006/relationships/hyperlink" Target="#VI!A1"/><Relationship Id="rId12" Type="http://schemas.openxmlformats.org/officeDocument/2006/relationships/hyperlink" Target="#XI.1_FA!A1"/><Relationship Id="rId17" Type="http://schemas.openxmlformats.org/officeDocument/2006/relationships/hyperlink" Target="#XI.3_JA!A1"/><Relationship Id="rId2" Type="http://schemas.openxmlformats.org/officeDocument/2006/relationships/hyperlink" Target="#I!A1"/><Relationship Id="rId16" Type="http://schemas.openxmlformats.org/officeDocument/2006/relationships/hyperlink" Target="#XI.2_JA!A1"/><Relationship Id="rId1" Type="http://schemas.openxmlformats.org/officeDocument/2006/relationships/image" Target="../media/image1.png"/><Relationship Id="rId6" Type="http://schemas.openxmlformats.org/officeDocument/2006/relationships/hyperlink" Target="#V!A1"/><Relationship Id="rId11" Type="http://schemas.openxmlformats.org/officeDocument/2006/relationships/hyperlink" Target="#X!A1"/><Relationship Id="rId5" Type="http://schemas.openxmlformats.org/officeDocument/2006/relationships/hyperlink" Target="#'II-III-IV'!A58"/><Relationship Id="rId15" Type="http://schemas.openxmlformats.org/officeDocument/2006/relationships/hyperlink" Target="#XI.1_JA!A1"/><Relationship Id="rId10" Type="http://schemas.openxmlformats.org/officeDocument/2006/relationships/hyperlink" Target="#IX!A1"/><Relationship Id="rId19" Type="http://schemas.openxmlformats.org/officeDocument/2006/relationships/hyperlink" Target="#XII.2_JA!A1"/><Relationship Id="rId4" Type="http://schemas.openxmlformats.org/officeDocument/2006/relationships/hyperlink" Target="#'II-III-IV'!A38"/><Relationship Id="rId9" Type="http://schemas.openxmlformats.org/officeDocument/2006/relationships/hyperlink" Target="#VIII!A1"/><Relationship Id="rId14" Type="http://schemas.openxmlformats.org/officeDocument/2006/relationships/hyperlink" Target="#XI.3_FA!A1"/></Relationships>
</file>

<file path=xl/drawings/_rels/drawing4.xml.rels><?xml version="1.0" encoding="UTF-8" standalone="yes"?>
<Relationships xmlns="http://schemas.openxmlformats.org/package/2006/relationships"><Relationship Id="rId8" Type="http://schemas.openxmlformats.org/officeDocument/2006/relationships/hyperlink" Target="#IX!A1"/><Relationship Id="rId13" Type="http://schemas.openxmlformats.org/officeDocument/2006/relationships/hyperlink" Target="#X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1_JA!A1"/><Relationship Id="rId2" Type="http://schemas.openxmlformats.org/officeDocument/2006/relationships/hyperlink" Target="#'II-III-IV'!A1"/><Relationship Id="rId16" Type="http://schemas.openxmlformats.org/officeDocument/2006/relationships/hyperlink" Target="#XII.2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3_FA!A1"/><Relationship Id="rId5" Type="http://schemas.openxmlformats.org/officeDocument/2006/relationships/hyperlink" Target="#V!A1"/><Relationship Id="rId15" Type="http://schemas.openxmlformats.org/officeDocument/2006/relationships/hyperlink" Target="#XII.1_FA!A1"/><Relationship Id="rId10" Type="http://schemas.openxmlformats.org/officeDocument/2006/relationships/hyperlink" Target="#XI.1_FA!A1"/><Relationship Id="rId4" Type="http://schemas.openxmlformats.org/officeDocument/2006/relationships/hyperlink" Target="#'II-III-IV'!A58"/><Relationship Id="rId9" Type="http://schemas.openxmlformats.org/officeDocument/2006/relationships/hyperlink" Target="#X!A1"/><Relationship Id="rId14" Type="http://schemas.openxmlformats.org/officeDocument/2006/relationships/hyperlink" Target="#XI.3_JA!A1"/></Relationships>
</file>

<file path=xl/drawings/_rels/drawing5.xml.rels><?xml version="1.0" encoding="UTF-8" standalone="yes"?>
<Relationships xmlns="http://schemas.openxmlformats.org/package/2006/relationships"><Relationship Id="rId8" Type="http://schemas.openxmlformats.org/officeDocument/2006/relationships/hyperlink" Target="#V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1"/><Relationship Id="rId7" Type="http://schemas.openxmlformats.org/officeDocument/2006/relationships/hyperlink" Target="#VI!A1"/><Relationship Id="rId12" Type="http://schemas.openxmlformats.org/officeDocument/2006/relationships/hyperlink" Target="#XI.1_FA!A1"/><Relationship Id="rId17" Type="http://schemas.openxmlformats.org/officeDocument/2006/relationships/hyperlink" Target="#XII.1_FA!A1"/><Relationship Id="rId2" Type="http://schemas.openxmlformats.org/officeDocument/2006/relationships/hyperlink" Target="#I!A1"/><Relationship Id="rId16" Type="http://schemas.openxmlformats.org/officeDocument/2006/relationships/hyperlink" Target="#XI.3_JA!A1"/><Relationship Id="rId1" Type="http://schemas.openxmlformats.org/officeDocument/2006/relationships/hyperlink" Target="#'5'!A1"/><Relationship Id="rId6" Type="http://schemas.openxmlformats.org/officeDocument/2006/relationships/hyperlink" Target="#V!A1"/><Relationship Id="rId11" Type="http://schemas.openxmlformats.org/officeDocument/2006/relationships/hyperlink" Target="#X!A1"/><Relationship Id="rId5" Type="http://schemas.openxmlformats.org/officeDocument/2006/relationships/hyperlink" Target="#'II-III-IV'!A58"/><Relationship Id="rId15" Type="http://schemas.openxmlformats.org/officeDocument/2006/relationships/hyperlink" Target="#XI.2_JA!A1"/><Relationship Id="rId10" Type="http://schemas.openxmlformats.org/officeDocument/2006/relationships/hyperlink" Target="#IX!A1"/><Relationship Id="rId4" Type="http://schemas.openxmlformats.org/officeDocument/2006/relationships/hyperlink" Target="#'II-III-IV'!A38"/><Relationship Id="rId9" Type="http://schemas.openxmlformats.org/officeDocument/2006/relationships/hyperlink" Target="#VIII!A1"/><Relationship Id="rId14" Type="http://schemas.openxmlformats.org/officeDocument/2006/relationships/hyperlink" Target="#XI.1_JA!A1"/></Relationships>
</file>

<file path=xl/drawings/_rels/drawing6.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1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3_FA!A1"/><Relationship Id="rId17" Type="http://schemas.openxmlformats.org/officeDocument/2006/relationships/hyperlink" Target="#XII.2_JA!A1"/><Relationship Id="rId2" Type="http://schemas.openxmlformats.org/officeDocument/2006/relationships/hyperlink" Target="#'II-III-IV'!A1"/><Relationship Id="rId16" Type="http://schemas.openxmlformats.org/officeDocument/2006/relationships/hyperlink" Target="#XII.1_F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3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2_JA!A1"/></Relationships>
</file>

<file path=xl/drawings/_rels/drawing7.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1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3_FA!A1"/><Relationship Id="rId17" Type="http://schemas.openxmlformats.org/officeDocument/2006/relationships/hyperlink" Target="#XII.2_JA!A1"/><Relationship Id="rId2" Type="http://schemas.openxmlformats.org/officeDocument/2006/relationships/hyperlink" Target="#'II-III-IV'!A1"/><Relationship Id="rId16" Type="http://schemas.openxmlformats.org/officeDocument/2006/relationships/hyperlink" Target="#XII.1_F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3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2_JA!A1"/></Relationships>
</file>

<file path=xl/drawings/_rels/drawing8.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2_FA!A1"/><Relationship Id="rId17" Type="http://schemas.openxmlformats.org/officeDocument/2006/relationships/hyperlink" Target="#XII.1_FA!A1"/><Relationship Id="rId2" Type="http://schemas.openxmlformats.org/officeDocument/2006/relationships/hyperlink" Target="#'II-III-IV'!A1"/><Relationship Id="rId16" Type="http://schemas.openxmlformats.org/officeDocument/2006/relationships/hyperlink" Target="#XI.3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2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1_JA!A1"/></Relationships>
</file>

<file path=xl/drawings/_rels/drawing9.xml.rels><?xml version="1.0" encoding="UTF-8" standalone="yes"?>
<Relationships xmlns="http://schemas.openxmlformats.org/package/2006/relationships"><Relationship Id="rId8" Type="http://schemas.openxmlformats.org/officeDocument/2006/relationships/hyperlink" Target="#VIII!A1"/><Relationship Id="rId13" Type="http://schemas.openxmlformats.org/officeDocument/2006/relationships/hyperlink" Target="#XI.3_FA!A1"/><Relationship Id="rId18" Type="http://schemas.openxmlformats.org/officeDocument/2006/relationships/hyperlink" Target="#XII.2_JA!A1"/><Relationship Id="rId3" Type="http://schemas.openxmlformats.org/officeDocument/2006/relationships/hyperlink" Target="#'II-III-IV'!A38"/><Relationship Id="rId7" Type="http://schemas.openxmlformats.org/officeDocument/2006/relationships/hyperlink" Target="#VII!A1"/><Relationship Id="rId12" Type="http://schemas.openxmlformats.org/officeDocument/2006/relationships/hyperlink" Target="#XI.2_FA!A1"/><Relationship Id="rId17" Type="http://schemas.openxmlformats.org/officeDocument/2006/relationships/hyperlink" Target="#XII.1_FA!A1"/><Relationship Id="rId2" Type="http://schemas.openxmlformats.org/officeDocument/2006/relationships/hyperlink" Target="#'II-III-IV'!A1"/><Relationship Id="rId16" Type="http://schemas.openxmlformats.org/officeDocument/2006/relationships/hyperlink" Target="#XI.3_JA!A1"/><Relationship Id="rId1" Type="http://schemas.openxmlformats.org/officeDocument/2006/relationships/hyperlink" Target="#I!A1"/><Relationship Id="rId6" Type="http://schemas.openxmlformats.org/officeDocument/2006/relationships/hyperlink" Target="#VI!A1"/><Relationship Id="rId11" Type="http://schemas.openxmlformats.org/officeDocument/2006/relationships/hyperlink" Target="#XI.1_FA!A1"/><Relationship Id="rId5" Type="http://schemas.openxmlformats.org/officeDocument/2006/relationships/hyperlink" Target="#V!A1"/><Relationship Id="rId15" Type="http://schemas.openxmlformats.org/officeDocument/2006/relationships/hyperlink" Target="#XI.2_JA!A1"/><Relationship Id="rId10" Type="http://schemas.openxmlformats.org/officeDocument/2006/relationships/hyperlink" Target="#X!A1"/><Relationship Id="rId4" Type="http://schemas.openxmlformats.org/officeDocument/2006/relationships/hyperlink" Target="#'II-III-IV'!A58"/><Relationship Id="rId9" Type="http://schemas.openxmlformats.org/officeDocument/2006/relationships/hyperlink" Target="#IX!A1"/><Relationship Id="rId14" Type="http://schemas.openxmlformats.org/officeDocument/2006/relationships/hyperlink" Target="#XI.1_JA!A1"/></Relationships>
</file>

<file path=xl/drawings/drawing1.xml><?xml version="1.0" encoding="utf-8"?>
<xdr:wsDr xmlns:xdr="http://schemas.openxmlformats.org/drawingml/2006/spreadsheetDrawing" xmlns:a="http://schemas.openxmlformats.org/drawingml/2006/main">
  <xdr:twoCellAnchor>
    <xdr:from>
      <xdr:col>12</xdr:col>
      <xdr:colOff>388675</xdr:colOff>
      <xdr:row>35</xdr:row>
      <xdr:rowOff>93075</xdr:rowOff>
    </xdr:from>
    <xdr:to>
      <xdr:col>13</xdr:col>
      <xdr:colOff>211483</xdr:colOff>
      <xdr:row>36</xdr:row>
      <xdr:rowOff>160290</xdr:rowOff>
    </xdr:to>
    <xdr:sp macro="" textlink="">
      <xdr:nvSpPr>
        <xdr:cNvPr id="41" name="Rectangle 40">
          <a:hlinkClick xmlns:r="http://schemas.openxmlformats.org/officeDocument/2006/relationships" r:id="rId1"/>
          <a:extLst>
            <a:ext uri="{FF2B5EF4-FFF2-40B4-BE49-F238E27FC236}">
              <a16:creationId xmlns:a16="http://schemas.microsoft.com/office/drawing/2014/main" id="{AFAEF280-B970-4FBB-8F2E-18DBFD29EC57}"/>
            </a:ext>
          </a:extLst>
        </xdr:cNvPr>
        <xdr:cNvSpPr/>
      </xdr:nvSpPr>
      <xdr:spPr>
        <a:xfrm>
          <a:off x="7703875" y="7760700"/>
          <a:ext cx="432408" cy="24819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clientData/>
  </xdr:twoCellAnchor>
  <xdr:twoCellAnchor>
    <xdr:from>
      <xdr:col>0</xdr:col>
      <xdr:colOff>55908</xdr:colOff>
      <xdr:row>35</xdr:row>
      <xdr:rowOff>94388</xdr:rowOff>
    </xdr:from>
    <xdr:to>
      <xdr:col>14</xdr:col>
      <xdr:colOff>167872</xdr:colOff>
      <xdr:row>36</xdr:row>
      <xdr:rowOff>172386</xdr:rowOff>
    </xdr:to>
    <xdr:grpSp>
      <xdr:nvGrpSpPr>
        <xdr:cNvPr id="45" name="Group 44">
          <a:extLst>
            <a:ext uri="{FF2B5EF4-FFF2-40B4-BE49-F238E27FC236}">
              <a16:creationId xmlns:a16="http://schemas.microsoft.com/office/drawing/2014/main" id="{D8BBAD25-F591-45B4-AFF4-D0F935372081}"/>
            </a:ext>
          </a:extLst>
        </xdr:cNvPr>
        <xdr:cNvGrpSpPr/>
      </xdr:nvGrpSpPr>
      <xdr:grpSpPr>
        <a:xfrm>
          <a:off x="55908" y="7843928"/>
          <a:ext cx="12669724" cy="260878"/>
          <a:chOff x="55908" y="7761997"/>
          <a:chExt cx="8663658" cy="275214"/>
        </a:xfrm>
      </xdr:grpSpPr>
      <xdr:sp macro="" textlink="">
        <xdr:nvSpPr>
          <xdr:cNvPr id="25" name="Rectangle 24">
            <a:extLst>
              <a:ext uri="{FF2B5EF4-FFF2-40B4-BE49-F238E27FC236}">
                <a16:creationId xmlns:a16="http://schemas.microsoft.com/office/drawing/2014/main" id="{4E559091-F231-4640-ACF4-05ED7F98BA7B}"/>
              </a:ext>
            </a:extLst>
          </xdr:cNvPr>
          <xdr:cNvSpPr/>
        </xdr:nvSpPr>
        <xdr:spPr>
          <a:xfrm>
            <a:off x="55908" y="7761997"/>
            <a:ext cx="399960"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6" name="Rectangle 25">
            <a:hlinkClick xmlns:r="http://schemas.openxmlformats.org/officeDocument/2006/relationships" r:id="rId2"/>
            <a:extLst>
              <a:ext uri="{FF2B5EF4-FFF2-40B4-BE49-F238E27FC236}">
                <a16:creationId xmlns:a16="http://schemas.microsoft.com/office/drawing/2014/main" id="{78884682-5DCB-4652-9B6C-7B9524DAF01D}"/>
              </a:ext>
            </a:extLst>
          </xdr:cNvPr>
          <xdr:cNvSpPr/>
        </xdr:nvSpPr>
        <xdr:spPr>
          <a:xfrm>
            <a:off x="516353" y="7761997"/>
            <a:ext cx="40948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7" name="Rectangle 26">
            <a:hlinkClick xmlns:r="http://schemas.openxmlformats.org/officeDocument/2006/relationships" r:id="rId3"/>
            <a:extLst>
              <a:ext uri="{FF2B5EF4-FFF2-40B4-BE49-F238E27FC236}">
                <a16:creationId xmlns:a16="http://schemas.microsoft.com/office/drawing/2014/main" id="{64666817-F250-48D0-BFE5-C06D7888ABB6}"/>
              </a:ext>
            </a:extLst>
          </xdr:cNvPr>
          <xdr:cNvSpPr/>
        </xdr:nvSpPr>
        <xdr:spPr>
          <a:xfrm>
            <a:off x="98822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8" name="Rectangle 27">
            <a:hlinkClick xmlns:r="http://schemas.openxmlformats.org/officeDocument/2006/relationships" r:id="rId4"/>
            <a:extLst>
              <a:ext uri="{FF2B5EF4-FFF2-40B4-BE49-F238E27FC236}">
                <a16:creationId xmlns:a16="http://schemas.microsoft.com/office/drawing/2014/main" id="{F4A47C99-543D-4C24-BCD0-DBEC453469AA}"/>
              </a:ext>
            </a:extLst>
          </xdr:cNvPr>
          <xdr:cNvSpPr/>
        </xdr:nvSpPr>
        <xdr:spPr>
          <a:xfrm>
            <a:off x="1458198"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9" name="Rectangle 28">
            <a:hlinkClick xmlns:r="http://schemas.openxmlformats.org/officeDocument/2006/relationships" r:id="rId5"/>
            <a:extLst>
              <a:ext uri="{FF2B5EF4-FFF2-40B4-BE49-F238E27FC236}">
                <a16:creationId xmlns:a16="http://schemas.microsoft.com/office/drawing/2014/main" id="{A1333480-80CD-4DC9-AF67-6FCF8F115AE1}"/>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30" name="Rectangle 29">
            <a:hlinkClick xmlns:r="http://schemas.openxmlformats.org/officeDocument/2006/relationships" r:id="rId6"/>
            <a:extLst>
              <a:ext uri="{FF2B5EF4-FFF2-40B4-BE49-F238E27FC236}">
                <a16:creationId xmlns:a16="http://schemas.microsoft.com/office/drawing/2014/main" id="{9BD798B2-632D-4BA9-AE13-EA0826538A78}"/>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31" name="Rectangle 30">
            <a:hlinkClick xmlns:r="http://schemas.openxmlformats.org/officeDocument/2006/relationships" r:id="rId7"/>
            <a:extLst>
              <a:ext uri="{FF2B5EF4-FFF2-40B4-BE49-F238E27FC236}">
                <a16:creationId xmlns:a16="http://schemas.microsoft.com/office/drawing/2014/main" id="{5AB90A51-6DD1-4EA9-AD22-8CCFBE8B0DE7}"/>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32" name="Rectangle 31">
            <a:extLst>
              <a:ext uri="{FF2B5EF4-FFF2-40B4-BE49-F238E27FC236}">
                <a16:creationId xmlns:a16="http://schemas.microsoft.com/office/drawing/2014/main" id="{D6798F29-5BC4-4D86-8B3B-086213B13B9B}"/>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33" name="Rectangle 32">
            <a:hlinkClick xmlns:r="http://schemas.openxmlformats.org/officeDocument/2006/relationships" r:id="rId8"/>
            <a:extLst>
              <a:ext uri="{FF2B5EF4-FFF2-40B4-BE49-F238E27FC236}">
                <a16:creationId xmlns:a16="http://schemas.microsoft.com/office/drawing/2014/main" id="{3406B0D6-B596-4D25-8795-C610B060D072}"/>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4" name="Rectangle 33">
            <a:hlinkClick xmlns:r="http://schemas.openxmlformats.org/officeDocument/2006/relationships" r:id="rId9"/>
            <a:extLst>
              <a:ext uri="{FF2B5EF4-FFF2-40B4-BE49-F238E27FC236}">
                <a16:creationId xmlns:a16="http://schemas.microsoft.com/office/drawing/2014/main" id="{49F0EBDB-52B2-4874-9D77-58F78B631A4D}"/>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5" name="Rectangle 34">
            <a:hlinkClick xmlns:r="http://schemas.openxmlformats.org/officeDocument/2006/relationships" r:id="rId10"/>
            <a:extLst>
              <a:ext uri="{FF2B5EF4-FFF2-40B4-BE49-F238E27FC236}">
                <a16:creationId xmlns:a16="http://schemas.microsoft.com/office/drawing/2014/main" id="{1E66D0E2-A60C-4E6B-9E18-6B9EA58C6C01}"/>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6" name="Rectangle 35">
            <a:extLst>
              <a:ext uri="{FF2B5EF4-FFF2-40B4-BE49-F238E27FC236}">
                <a16:creationId xmlns:a16="http://schemas.microsoft.com/office/drawing/2014/main" id="{FD58E5B7-F9D1-4068-B66A-6C0E4C59422C}"/>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7" name="Rectangle 36">
            <a:hlinkClick xmlns:r="http://schemas.openxmlformats.org/officeDocument/2006/relationships" r:id="rId11"/>
            <a:extLst>
              <a:ext uri="{FF2B5EF4-FFF2-40B4-BE49-F238E27FC236}">
                <a16:creationId xmlns:a16="http://schemas.microsoft.com/office/drawing/2014/main" id="{F980B5B4-D4DA-4C9A-8AE0-EAF6830FF00D}"/>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8" name="Rectangle 37">
            <a:hlinkClick xmlns:r="http://schemas.openxmlformats.org/officeDocument/2006/relationships" r:id="rId12"/>
            <a:extLst>
              <a:ext uri="{FF2B5EF4-FFF2-40B4-BE49-F238E27FC236}">
                <a16:creationId xmlns:a16="http://schemas.microsoft.com/office/drawing/2014/main" id="{F96EB8FE-C176-400B-A078-AEDD228B4CFE}"/>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9" name="Rectangle 38">
            <a:hlinkClick xmlns:r="http://schemas.openxmlformats.org/officeDocument/2006/relationships" r:id="rId13"/>
            <a:extLst>
              <a:ext uri="{FF2B5EF4-FFF2-40B4-BE49-F238E27FC236}">
                <a16:creationId xmlns:a16="http://schemas.microsoft.com/office/drawing/2014/main" id="{00916805-6A3B-4903-A37D-AABA8FCFB2E1}"/>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40" name="Rectangle 39">
            <a:hlinkClick xmlns:r="http://schemas.openxmlformats.org/officeDocument/2006/relationships" r:id="rId14"/>
            <a:extLst>
              <a:ext uri="{FF2B5EF4-FFF2-40B4-BE49-F238E27FC236}">
                <a16:creationId xmlns:a16="http://schemas.microsoft.com/office/drawing/2014/main" id="{A2CDE5E0-B1C0-40D5-AFB8-86B3413CDABA}"/>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47" name="Rectangle 46">
            <a:hlinkClick xmlns:r="http://schemas.openxmlformats.org/officeDocument/2006/relationships" r:id="rId15"/>
            <a:extLst>
              <a:ext uri="{FF2B5EF4-FFF2-40B4-BE49-F238E27FC236}">
                <a16:creationId xmlns:a16="http://schemas.microsoft.com/office/drawing/2014/main" id="{5E06B969-6FD2-4AF7-B1EB-4C945394F3E6}"/>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48" name="Rectangle 47">
            <a:hlinkClick xmlns:r="http://schemas.openxmlformats.org/officeDocument/2006/relationships" r:id="rId16"/>
            <a:extLst>
              <a:ext uri="{FF2B5EF4-FFF2-40B4-BE49-F238E27FC236}">
                <a16:creationId xmlns:a16="http://schemas.microsoft.com/office/drawing/2014/main" id="{008F5D87-FCFE-44F6-987C-629955FD56B3}"/>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24</xdr:row>
      <xdr:rowOff>0</xdr:rowOff>
    </xdr:from>
    <xdr:to>
      <xdr:col>8</xdr:col>
      <xdr:colOff>651079</xdr:colOff>
      <xdr:row>25</xdr:row>
      <xdr:rowOff>66568</xdr:rowOff>
    </xdr:to>
    <xdr:grpSp>
      <xdr:nvGrpSpPr>
        <xdr:cNvPr id="20" name="Group 19">
          <a:extLst>
            <a:ext uri="{FF2B5EF4-FFF2-40B4-BE49-F238E27FC236}">
              <a16:creationId xmlns:a16="http://schemas.microsoft.com/office/drawing/2014/main" id="{B04E9BEE-21C1-4CB3-9249-951D609F18ED}"/>
            </a:ext>
          </a:extLst>
        </xdr:cNvPr>
        <xdr:cNvGrpSpPr/>
      </xdr:nvGrpSpPr>
      <xdr:grpSpPr>
        <a:xfrm>
          <a:off x="0" y="5016500"/>
          <a:ext cx="8658429" cy="250718"/>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74C1F6C8-0FAB-463F-9B6F-40C026BFCD9A}"/>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5EA4B280-6388-42A6-8AC8-A4DCB0885DCF}"/>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E412062B-1AA3-46E7-AC22-9E83C67815D9}"/>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3A2A8C22-6B4B-479C-8E77-A5644CA7E117}"/>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DBE66FBA-3854-4FC9-AFC0-EBDD315F90B5}"/>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FFFE3637-4AC1-4A0E-A37F-6D8BA0333946}"/>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A305A864-00B3-40EA-A6D6-D8EBBECFDF38}"/>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91BF19FA-3726-4C37-B444-A50986083D5E}"/>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9870B9C3-2328-4DFC-826B-C08606A0089B}"/>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DEC7FF40-5B1D-47F4-8127-83D10ED0571A}"/>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AE6F61E1-AB69-43B2-8581-99CBD5AFBE9D}"/>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extLst>
              <a:ext uri="{FF2B5EF4-FFF2-40B4-BE49-F238E27FC236}">
                <a16:creationId xmlns:a16="http://schemas.microsoft.com/office/drawing/2014/main" id="{66408565-0EB3-4101-AFE6-9703A95BACA8}"/>
              </a:ext>
            </a:extLst>
          </xdr:cNvPr>
          <xdr:cNvSpPr/>
        </xdr:nvSpPr>
        <xdr:spPr>
          <a:xfrm>
            <a:off x="5198727" y="7761997"/>
            <a:ext cx="430259" cy="259620"/>
          </a:xfrm>
          <a:prstGeom prst="rect">
            <a:avLst/>
          </a:prstGeom>
          <a:solidFill>
            <a:schemeClr val="accent6">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2"/>
            <a:extLst>
              <a:ext uri="{FF2B5EF4-FFF2-40B4-BE49-F238E27FC236}">
                <a16:creationId xmlns:a16="http://schemas.microsoft.com/office/drawing/2014/main" id="{0068DD06-5344-4613-8EB8-7908E5A55D83}"/>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3"/>
            <a:extLst>
              <a:ext uri="{FF2B5EF4-FFF2-40B4-BE49-F238E27FC236}">
                <a16:creationId xmlns:a16="http://schemas.microsoft.com/office/drawing/2014/main" id="{E05A7B87-70F9-4DAF-965B-64514468962F}"/>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4"/>
            <a:extLst>
              <a:ext uri="{FF2B5EF4-FFF2-40B4-BE49-F238E27FC236}">
                <a16:creationId xmlns:a16="http://schemas.microsoft.com/office/drawing/2014/main" id="{DBFAD2F6-4E1F-437E-B4F0-95FBC313A2DF}"/>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5"/>
            <a:extLst>
              <a:ext uri="{FF2B5EF4-FFF2-40B4-BE49-F238E27FC236}">
                <a16:creationId xmlns:a16="http://schemas.microsoft.com/office/drawing/2014/main" id="{AB8601E5-CFE1-45DA-AE1A-03615715AFCC}"/>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6"/>
            <a:extLst>
              <a:ext uri="{FF2B5EF4-FFF2-40B4-BE49-F238E27FC236}">
                <a16:creationId xmlns:a16="http://schemas.microsoft.com/office/drawing/2014/main" id="{EDC93F5E-5707-4B74-8EFA-56C4C8A86D6A}"/>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7"/>
            <a:extLst>
              <a:ext uri="{FF2B5EF4-FFF2-40B4-BE49-F238E27FC236}">
                <a16:creationId xmlns:a16="http://schemas.microsoft.com/office/drawing/2014/main" id="{49A19AB5-7EB6-4F7F-845F-BF2CB9CEB355}"/>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52</xdr:row>
      <xdr:rowOff>0</xdr:rowOff>
    </xdr:from>
    <xdr:to>
      <xdr:col>8</xdr:col>
      <xdr:colOff>651079</xdr:colOff>
      <xdr:row>53</xdr:row>
      <xdr:rowOff>66568</xdr:rowOff>
    </xdr:to>
    <xdr:grpSp>
      <xdr:nvGrpSpPr>
        <xdr:cNvPr id="20" name="Group 19">
          <a:extLst>
            <a:ext uri="{FF2B5EF4-FFF2-40B4-BE49-F238E27FC236}">
              <a16:creationId xmlns:a16="http://schemas.microsoft.com/office/drawing/2014/main" id="{025E90C8-94FB-4816-8DCB-173066C3F064}"/>
            </a:ext>
          </a:extLst>
        </xdr:cNvPr>
        <xdr:cNvGrpSpPr/>
      </xdr:nvGrpSpPr>
      <xdr:grpSpPr>
        <a:xfrm>
          <a:off x="0" y="12739255"/>
          <a:ext cx="8742134" cy="246677"/>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47F3A06E-2FC2-4866-852E-EF3BA0B65860}"/>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C6CD1488-9608-4E58-9661-2B3EC4125264}"/>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53257896-E846-4B30-91BF-D6998292D45F}"/>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3B4B4A91-09B4-4BAF-8916-675E0B2280DD}"/>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DD58F6D0-1F5A-4155-A9C3-793CA96A7C37}"/>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3B4D5257-CCC5-44CC-A984-E08A1ECB8654}"/>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957EF2B2-9674-43EE-A824-16D875B2A78E}"/>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F3F29B61-B383-4BB9-97F5-4BD1E12930B7}"/>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91C7C7CF-B734-43E2-9359-4E716E9D438C}"/>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36CC07B3-D548-4308-BFD9-BFFADFBE87A0}"/>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224F0036-C9D4-41CC-B797-B1FFB3DB9B9D}"/>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50040D74-C238-4477-8AB7-1AD430C10CE9}"/>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AAE10DD4-9D52-4F64-A8AC-E3352AF74326}"/>
              </a:ext>
            </a:extLst>
          </xdr:cNvPr>
          <xdr:cNvSpPr/>
        </xdr:nvSpPr>
        <xdr:spPr>
          <a:xfrm>
            <a:off x="5695186" y="7764855"/>
            <a:ext cx="439784" cy="253905"/>
          </a:xfrm>
          <a:prstGeom prst="rect">
            <a:avLst/>
          </a:prstGeom>
          <a:solidFill>
            <a:schemeClr val="accent6">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EB384154-EEE1-4445-85A5-84EBF72A1F94}"/>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28B04B89-4B31-48B1-BD52-123BC9DF5441}"/>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6F1F40E7-3461-47C5-B3F9-67D4DEB69BBD}"/>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EB75AB21-877F-4858-8CEC-546FFF9C45D1}"/>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68CF4BF6-40C8-42C3-B931-BF979A3DC648}"/>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107</xdr:row>
      <xdr:rowOff>0</xdr:rowOff>
    </xdr:from>
    <xdr:to>
      <xdr:col>8</xdr:col>
      <xdr:colOff>658872</xdr:colOff>
      <xdr:row>108</xdr:row>
      <xdr:rowOff>65702</xdr:rowOff>
    </xdr:to>
    <xdr:grpSp>
      <xdr:nvGrpSpPr>
        <xdr:cNvPr id="20" name="Group 19">
          <a:extLst>
            <a:ext uri="{FF2B5EF4-FFF2-40B4-BE49-F238E27FC236}">
              <a16:creationId xmlns:a16="http://schemas.microsoft.com/office/drawing/2014/main" id="{7BA5D813-8ABE-4CAF-B0C6-4D72A18492C6}"/>
            </a:ext>
          </a:extLst>
        </xdr:cNvPr>
        <xdr:cNvGrpSpPr/>
      </xdr:nvGrpSpPr>
      <xdr:grpSpPr>
        <a:xfrm>
          <a:off x="0" y="21710073"/>
          <a:ext cx="8646017" cy="245811"/>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30BECB8C-B0DA-48E4-9F05-2CC3D064CF01}"/>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49B40113-2577-4DD1-B841-DFA1BA461435}"/>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9E521231-7BF4-408B-9AE0-A3EB9601994B}"/>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007A87C4-E8AC-486B-BDBE-EADB5232EFF8}"/>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1B4FD1F8-08E7-432E-99C5-66BA3984D2F7}"/>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2574427F-A897-496E-B8EC-C205E24F2E3D}"/>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4CA077C5-E4F6-485A-966F-CC46D3D3409C}"/>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17529750-FBE6-4D59-99DF-A4423A2A6BD0}"/>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D5D15A7C-3C1A-4AC8-9991-F3AC0E7FD25F}"/>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7E3D6820-7120-46BB-85A9-0ABAB0A777D8}"/>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DDB81381-9636-414F-928B-64C6417D287E}"/>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3DF3E188-CD53-401A-B1FD-3020C0BACEE4}"/>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BC8604E9-8B60-4EE4-9F81-F613E75A2B3B}"/>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93A66AE9-AABF-4612-8474-76D555EEFC6A}"/>
              </a:ext>
            </a:extLst>
          </xdr:cNvPr>
          <xdr:cNvSpPr/>
        </xdr:nvSpPr>
        <xdr:spPr>
          <a:xfrm>
            <a:off x="6199264" y="7764855"/>
            <a:ext cx="439784" cy="253905"/>
          </a:xfrm>
          <a:prstGeom prst="rect">
            <a:avLst/>
          </a:prstGeom>
          <a:solidFill>
            <a:schemeClr val="accent1">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0049B9AA-A8E9-4CC2-AFF2-56F47F0E82E2}"/>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18B5D5DF-BE54-47D2-B7AD-A22B4190E955}"/>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A4511D0A-0B4D-4C8E-8798-4632A8D39D9A}"/>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D2E96E29-91BB-463A-9436-C76FA24076FF}"/>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32</xdr:row>
      <xdr:rowOff>0</xdr:rowOff>
    </xdr:from>
    <xdr:to>
      <xdr:col>7</xdr:col>
      <xdr:colOff>427241</xdr:colOff>
      <xdr:row>33</xdr:row>
      <xdr:rowOff>64981</xdr:rowOff>
    </xdr:to>
    <xdr:grpSp>
      <xdr:nvGrpSpPr>
        <xdr:cNvPr id="20" name="Group 19">
          <a:extLst>
            <a:ext uri="{FF2B5EF4-FFF2-40B4-BE49-F238E27FC236}">
              <a16:creationId xmlns:a16="http://schemas.microsoft.com/office/drawing/2014/main" id="{42DDCCDF-6BE4-4B8D-9034-CF6A644B89F3}"/>
            </a:ext>
          </a:extLst>
        </xdr:cNvPr>
        <xdr:cNvGrpSpPr/>
      </xdr:nvGrpSpPr>
      <xdr:grpSpPr>
        <a:xfrm>
          <a:off x="0" y="7640782"/>
          <a:ext cx="8642986" cy="245090"/>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B08C1334-8CA2-4E35-BAF4-9B333A0AB8A6}"/>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08C9869C-ABE8-4F65-BC37-8F6D7BC61525}"/>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E8F18A0D-9A1F-45DE-A762-9D4DCE112E4D}"/>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D9DF8C0D-5121-4FF1-99F6-0EF160EF7DCB}"/>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37FDE3E8-F585-4036-B809-F29EF82C87C5}"/>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7BE06C8C-49FC-4C6D-BF73-90DD34C7247A}"/>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7985E609-E6C5-426E-99D4-A3486AFB3383}"/>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1FE9B3D4-170C-4D2A-8DD6-E7E47A3BD5D6}"/>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F33453B7-6D3C-4367-BEEF-F42FB7E261F3}"/>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31C0A6D8-D9F2-4BBA-9DCA-3B1AEAF00BED}"/>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31C33364-B664-4B68-95BE-4E6333B4AD55}"/>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060F7666-7FA0-46B3-9E35-60CA10DE4ED4}"/>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0CC86B5B-1775-4E00-82A1-2FF0F5BED66D}"/>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3EE20602-BAEE-4320-9891-AD458E16960F}"/>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69DE2CB8-A7E1-4FEA-BFB4-E6E06F7CCF89}"/>
              </a:ext>
            </a:extLst>
          </xdr:cNvPr>
          <xdr:cNvSpPr/>
        </xdr:nvSpPr>
        <xdr:spPr>
          <a:xfrm>
            <a:off x="6703343" y="7764855"/>
            <a:ext cx="437879" cy="253905"/>
          </a:xfrm>
          <a:prstGeom prst="rect">
            <a:avLst/>
          </a:prstGeom>
          <a:solidFill>
            <a:schemeClr val="accent1">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227A2C16-24B1-4671-8D5A-E4082D74415A}"/>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EA4898EC-0414-47C8-9033-8C780D3745F4}"/>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15577AB6-70A9-4BF3-8CFE-E4D55CA4334D}"/>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74</xdr:row>
      <xdr:rowOff>0</xdr:rowOff>
    </xdr:from>
    <xdr:to>
      <xdr:col>8</xdr:col>
      <xdr:colOff>658872</xdr:colOff>
      <xdr:row>75</xdr:row>
      <xdr:rowOff>65703</xdr:rowOff>
    </xdr:to>
    <xdr:grpSp>
      <xdr:nvGrpSpPr>
        <xdr:cNvPr id="20" name="Group 19">
          <a:extLst>
            <a:ext uri="{FF2B5EF4-FFF2-40B4-BE49-F238E27FC236}">
              <a16:creationId xmlns:a16="http://schemas.microsoft.com/office/drawing/2014/main" id="{47C3F601-FBD8-4A74-8164-A0C0534072D0}"/>
            </a:ext>
          </a:extLst>
        </xdr:cNvPr>
        <xdr:cNvGrpSpPr/>
      </xdr:nvGrpSpPr>
      <xdr:grpSpPr>
        <a:xfrm>
          <a:off x="0" y="18350345"/>
          <a:ext cx="8646017" cy="245813"/>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4718E31D-08FF-46A2-84F0-B051F2C1469A}"/>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E539F3BA-04D5-40C6-AB6C-23ECB6A6D889}"/>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D5A3913B-AF69-4E9F-A071-346975C9C9E8}"/>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C76CB202-8157-4BDE-9C1E-D22C66446BB2}"/>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D05780A7-99DA-48C5-858A-2A5A3E91D921}"/>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680155D3-49CE-42E4-8713-1E2C2F38F183}"/>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EE16920D-265C-4C5B-813E-A59A29C9CAF5}"/>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B76B0F1B-7BE8-42C1-BF66-E8642D31F095}"/>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21D1BC07-501B-4192-863A-7A83AA0BFCF8}"/>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15481592-CE79-414F-A8EE-33DC636C6827}"/>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411CE3D4-41E0-4ABE-8B7F-99B97D7B25BA}"/>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F011A1C6-67B7-4471-8906-712AECFACBE3}"/>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4A5EF067-7DCB-48E2-A447-D023FF8FAA6D}"/>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21D0F862-391E-4604-B28D-87AA6728B57C}"/>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289C3F5C-9D17-4D7E-B22A-9F6F8109D839}"/>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1E2C5FBD-76B1-470F-9B50-66EA218D32EC}"/>
              </a:ext>
            </a:extLst>
          </xdr:cNvPr>
          <xdr:cNvSpPr/>
        </xdr:nvSpPr>
        <xdr:spPr>
          <a:xfrm>
            <a:off x="7203611" y="7764855"/>
            <a:ext cx="432164" cy="253905"/>
          </a:xfrm>
          <a:prstGeom prst="rect">
            <a:avLst/>
          </a:prstGeom>
          <a:solidFill>
            <a:schemeClr val="accent1">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32866AFC-5494-4211-87CF-1F558A4F9EBD}"/>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4A935D84-619B-4A3E-BFFC-E057CB7E770A}"/>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243840</xdr:colOff>
      <xdr:row>8</xdr:row>
      <xdr:rowOff>403861</xdr:rowOff>
    </xdr:from>
    <xdr:to>
      <xdr:col>3</xdr:col>
      <xdr:colOff>1005840</xdr:colOff>
      <xdr:row>8</xdr:row>
      <xdr:rowOff>704851</xdr:rowOff>
    </xdr:to>
    <xdr:pic>
      <xdr:nvPicPr>
        <xdr:cNvPr id="2" name="Paveikslėlis 3">
          <a:extLst>
            <a:ext uri="{FF2B5EF4-FFF2-40B4-BE49-F238E27FC236}">
              <a16:creationId xmlns:a16="http://schemas.microsoft.com/office/drawing/2014/main" id="{5E47B0F3-DD6C-4577-9D77-5EDCF107DB6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1320" y="2872741"/>
          <a:ext cx="754380" cy="304800"/>
        </a:xfrm>
        <a:prstGeom prst="rect">
          <a:avLst/>
        </a:prstGeom>
        <a:noFill/>
        <a:ln>
          <a:noFill/>
        </a:ln>
      </xdr:spPr>
    </xdr:pic>
    <xdr:clientData/>
  </xdr:twoCellAnchor>
  <xdr:twoCellAnchor>
    <xdr:from>
      <xdr:col>0</xdr:col>
      <xdr:colOff>0</xdr:colOff>
      <xdr:row>15</xdr:row>
      <xdr:rowOff>0</xdr:rowOff>
    </xdr:from>
    <xdr:to>
      <xdr:col>7</xdr:col>
      <xdr:colOff>668768</xdr:colOff>
      <xdr:row>16</xdr:row>
      <xdr:rowOff>70650</xdr:rowOff>
    </xdr:to>
    <xdr:grpSp>
      <xdr:nvGrpSpPr>
        <xdr:cNvPr id="21" name="Group 20">
          <a:extLst>
            <a:ext uri="{FF2B5EF4-FFF2-40B4-BE49-F238E27FC236}">
              <a16:creationId xmlns:a16="http://schemas.microsoft.com/office/drawing/2014/main" id="{FF40294C-83AA-4DC0-AEC6-1B3E37AD3408}"/>
            </a:ext>
          </a:extLst>
        </xdr:cNvPr>
        <xdr:cNvGrpSpPr/>
      </xdr:nvGrpSpPr>
      <xdr:grpSpPr>
        <a:xfrm>
          <a:off x="0" y="6900333"/>
          <a:ext cx="10388501" cy="256917"/>
          <a:chOff x="55908" y="7761997"/>
          <a:chExt cx="8663658" cy="275214"/>
        </a:xfrm>
      </xdr:grpSpPr>
      <xdr:sp macro="" textlink="">
        <xdr:nvSpPr>
          <xdr:cNvPr id="22" name="Rectangle 21">
            <a:hlinkClick xmlns:r="http://schemas.openxmlformats.org/officeDocument/2006/relationships" r:id="rId2"/>
            <a:extLst>
              <a:ext uri="{FF2B5EF4-FFF2-40B4-BE49-F238E27FC236}">
                <a16:creationId xmlns:a16="http://schemas.microsoft.com/office/drawing/2014/main" id="{9C844D12-8D9F-4E00-A115-EB6549C0DD54}"/>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7754E5A4-75C2-426C-B4A3-4BB4ED676092}"/>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691F085A-943C-4258-ADA7-40B1B168D459}"/>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2CFBC7BE-F2CC-4DAE-8EE7-26F7BCFE9938}"/>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72EB515E-8592-4FC1-A48F-08085859D2D9}"/>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E3AF6B53-64B3-4A5C-8332-81C46A9CB9D9}"/>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A23B30F4-46F6-4CAA-AE70-5EF95944977B}"/>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3AA8D154-EA41-4C3A-88A8-5DA7715D6CAC}"/>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DBE66C28-DEC3-48AA-BA90-013830D1D41C}"/>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9DC0060A-72F7-4F61-9D09-79A370D402F2}"/>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8446C1F3-64BA-49C6-B943-50B000EFF8E0}"/>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B6F0B051-687E-4938-8D93-20DD1EB39497}"/>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81DBD970-C5A5-45A2-AEA1-1ED655A2B45B}"/>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84CA746B-9D70-4DD1-A3C4-5B1282E8ED50}"/>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582E2611-4163-40E1-B2AF-FCE312C09216}"/>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E0FD2A98-9453-4F60-ADB3-43E50D024132}"/>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27A4E61E-95B1-452A-950C-5F0D92345BD5}"/>
              </a:ext>
            </a:extLst>
          </xdr:cNvPr>
          <xdr:cNvSpPr/>
        </xdr:nvSpPr>
        <xdr:spPr>
          <a:xfrm>
            <a:off x="7707684" y="7765808"/>
            <a:ext cx="468936" cy="264143"/>
          </a:xfrm>
          <a:prstGeom prst="rect">
            <a:avLst/>
          </a:prstGeom>
          <a:solidFill>
            <a:schemeClr val="accent6">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9" name="Rectangle 38">
            <a:hlinkClick xmlns:r="http://schemas.openxmlformats.org/officeDocument/2006/relationships" r:id="rId19"/>
            <a:extLst>
              <a:ext uri="{FF2B5EF4-FFF2-40B4-BE49-F238E27FC236}">
                <a16:creationId xmlns:a16="http://schemas.microsoft.com/office/drawing/2014/main" id="{1CF69094-5B86-4DF2-965A-7293B02FF0BA}"/>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twoCellAnchor>
    <xdr:from>
      <xdr:col>3</xdr:col>
      <xdr:colOff>169332</xdr:colOff>
      <xdr:row>9</xdr:row>
      <xdr:rowOff>135467</xdr:rowOff>
    </xdr:from>
    <xdr:to>
      <xdr:col>3</xdr:col>
      <xdr:colOff>1020232</xdr:colOff>
      <xdr:row>9</xdr:row>
      <xdr:rowOff>421217</xdr:rowOff>
    </xdr:to>
    <xdr:sp macro="" textlink="">
      <xdr:nvSpPr>
        <xdr:cNvPr id="41" name="TextBox 40">
          <a:extLst>
            <a:ext uri="{FF2B5EF4-FFF2-40B4-BE49-F238E27FC236}">
              <a16:creationId xmlns:a16="http://schemas.microsoft.com/office/drawing/2014/main" id="{6E72A2F1-35B8-4FE1-908A-34451BE5D4C9}"/>
            </a:ext>
          </a:extLst>
        </xdr:cNvPr>
        <xdr:cNvSpPr txBox="1"/>
      </xdr:nvSpPr>
      <xdr:spPr>
        <a:xfrm>
          <a:off x="2209799" y="4800600"/>
          <a:ext cx="850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800" b="0" i="1">
              <a:solidFill>
                <a:schemeClr val="dk1"/>
              </a:solidFill>
              <a:effectLst/>
              <a:latin typeface="+mj-lt"/>
              <a:ea typeface="+mn-ea"/>
              <a:cs typeface="+mn-cs"/>
            </a:rPr>
            <a:t>k</a:t>
          </a:r>
          <a:r>
            <a:rPr lang="lt-LT" sz="800" b="0" i="1" baseline="-25000">
              <a:solidFill>
                <a:schemeClr val="dk1"/>
              </a:solidFill>
              <a:effectLst/>
              <a:latin typeface="+mj-lt"/>
              <a:ea typeface="+mn-ea"/>
              <a:cs typeface="+mn-cs"/>
            </a:rPr>
            <a:t>elk </a:t>
          </a:r>
          <a:r>
            <a:rPr lang="en-US" sz="800" b="0" i="1">
              <a:solidFill>
                <a:schemeClr val="dk1"/>
              </a:solidFill>
              <a:effectLst/>
              <a:latin typeface="+mj-lt"/>
              <a:ea typeface="+mn-ea"/>
              <a:cs typeface="+mn-cs"/>
            </a:rPr>
            <a:t>=</a:t>
          </a:r>
          <a:r>
            <a:rPr lang="lt-LT" sz="800" b="0" i="1">
              <a:solidFill>
                <a:schemeClr val="dk1"/>
              </a:solidFill>
              <a:effectLst/>
              <a:latin typeface="+mj-lt"/>
              <a:ea typeface="+mn-ea"/>
              <a:cs typeface="+mn-cs"/>
            </a:rPr>
            <a:t> </a:t>
          </a:r>
          <a:r>
            <a:rPr lang="en-US" sz="800" b="0" i="1">
              <a:solidFill>
                <a:schemeClr val="dk1"/>
              </a:solidFill>
              <a:effectLst/>
              <a:latin typeface="+mj-lt"/>
              <a:ea typeface="+mn-ea"/>
              <a:cs typeface="+mn-cs"/>
            </a:rPr>
            <a:t>TT</a:t>
          </a:r>
          <a:r>
            <a:rPr lang="lt-LT" sz="800" b="0" i="1">
              <a:solidFill>
                <a:schemeClr val="dk1"/>
              </a:solidFill>
              <a:effectLst/>
              <a:latin typeface="+mj-lt"/>
              <a:ea typeface="+mn-ea"/>
              <a:cs typeface="+mn-cs"/>
            </a:rPr>
            <a:t> </a:t>
          </a:r>
          <a:r>
            <a:rPr lang="en-US" sz="800" b="0" i="1">
              <a:solidFill>
                <a:schemeClr val="dk1"/>
              </a:solidFill>
              <a:effectLst/>
              <a:latin typeface="+mj-lt"/>
              <a:ea typeface="+mn-ea"/>
              <a:cs typeface="+mn-cs"/>
            </a:rPr>
            <a:t>/</a:t>
          </a:r>
          <a:r>
            <a:rPr lang="lt-LT" sz="800" b="0" i="1">
              <a:solidFill>
                <a:schemeClr val="dk1"/>
              </a:solidFill>
              <a:effectLst/>
              <a:latin typeface="+mj-lt"/>
              <a:ea typeface="+mn-ea"/>
              <a:cs typeface="+mn-cs"/>
            </a:rPr>
            <a:t> </a:t>
          </a:r>
          <a:r>
            <a:rPr lang="en-US" sz="800" b="0" i="1">
              <a:solidFill>
                <a:schemeClr val="dk1"/>
              </a:solidFill>
              <a:effectLst/>
              <a:latin typeface="+mj-lt"/>
              <a:ea typeface="+mn-ea"/>
              <a:cs typeface="+mn-cs"/>
            </a:rPr>
            <a:t>T</a:t>
          </a:r>
          <a:r>
            <a:rPr lang="lt-LT" sz="800" b="0" i="1">
              <a:solidFill>
                <a:schemeClr val="dk1"/>
              </a:solidFill>
              <a:effectLst/>
              <a:latin typeface="+mj-lt"/>
              <a:ea typeface="+mn-ea"/>
              <a:cs typeface="+mn-cs"/>
            </a:rPr>
            <a:t>Į</a:t>
          </a:r>
        </a:p>
        <a:p>
          <a:endParaRPr lang="lt-LT" sz="800" b="0" i="1">
            <a:latin typeface="+mj-l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250190</xdr:colOff>
      <xdr:row>8</xdr:row>
      <xdr:rowOff>422911</xdr:rowOff>
    </xdr:from>
    <xdr:to>
      <xdr:col>3</xdr:col>
      <xdr:colOff>1012190</xdr:colOff>
      <xdr:row>8</xdr:row>
      <xdr:rowOff>723901</xdr:rowOff>
    </xdr:to>
    <xdr:pic>
      <xdr:nvPicPr>
        <xdr:cNvPr id="2" name="Paveikslėlis 3">
          <a:extLst>
            <a:ext uri="{FF2B5EF4-FFF2-40B4-BE49-F238E27FC236}">
              <a16:creationId xmlns:a16="http://schemas.microsoft.com/office/drawing/2014/main" id="{479000AD-6DC3-491E-A47C-F062B1321D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4890" y="3407411"/>
          <a:ext cx="762000" cy="300990"/>
        </a:xfrm>
        <a:prstGeom prst="rect">
          <a:avLst/>
        </a:prstGeom>
        <a:noFill/>
        <a:ln>
          <a:noFill/>
        </a:ln>
      </xdr:spPr>
    </xdr:pic>
    <xdr:clientData/>
  </xdr:twoCellAnchor>
  <xdr:twoCellAnchor>
    <xdr:from>
      <xdr:col>0</xdr:col>
      <xdr:colOff>0</xdr:colOff>
      <xdr:row>14</xdr:row>
      <xdr:rowOff>0</xdr:rowOff>
    </xdr:from>
    <xdr:to>
      <xdr:col>7</xdr:col>
      <xdr:colOff>279604</xdr:colOff>
      <xdr:row>15</xdr:row>
      <xdr:rowOff>66568</xdr:rowOff>
    </xdr:to>
    <xdr:grpSp>
      <xdr:nvGrpSpPr>
        <xdr:cNvPr id="21" name="Group 20">
          <a:extLst>
            <a:ext uri="{FF2B5EF4-FFF2-40B4-BE49-F238E27FC236}">
              <a16:creationId xmlns:a16="http://schemas.microsoft.com/office/drawing/2014/main" id="{219306F2-E910-4777-A099-F4E4FA833822}"/>
            </a:ext>
          </a:extLst>
        </xdr:cNvPr>
        <xdr:cNvGrpSpPr/>
      </xdr:nvGrpSpPr>
      <xdr:grpSpPr>
        <a:xfrm>
          <a:off x="0" y="7340600"/>
          <a:ext cx="8909254" cy="250718"/>
          <a:chOff x="55908" y="7761997"/>
          <a:chExt cx="8663658" cy="275214"/>
        </a:xfrm>
      </xdr:grpSpPr>
      <xdr:sp macro="" textlink="">
        <xdr:nvSpPr>
          <xdr:cNvPr id="22" name="Rectangle 21">
            <a:hlinkClick xmlns:r="http://schemas.openxmlformats.org/officeDocument/2006/relationships" r:id="rId2"/>
            <a:extLst>
              <a:ext uri="{FF2B5EF4-FFF2-40B4-BE49-F238E27FC236}">
                <a16:creationId xmlns:a16="http://schemas.microsoft.com/office/drawing/2014/main" id="{EFAF7B33-57D0-47B0-B0CB-67B19C15E876}"/>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B41E30CC-FB88-49FC-A750-AAB6F4C3001B}"/>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FB7B251A-D85A-4853-9D62-C373D60ACAAB}"/>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8DA556D7-02C6-45FB-8E81-F20536AEA8D5}"/>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E5D08F88-6ABE-458A-98E7-040F4E4764B5}"/>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64C527A8-14EF-40C9-BC72-42EB389D421B}"/>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22E7CC57-9B46-40B6-B65B-F1766FAC716A}"/>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BE2A793A-CAA4-41AE-A9D3-B8B13AF6D24D}"/>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3E35DF55-464C-4548-A920-87E05A304174}"/>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9098FEAE-5025-44A8-9D26-D88726E3D200}"/>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2BEC52B3-2533-463F-9557-006CF67C9255}"/>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90B1991F-BF62-4FEF-8616-A9C9577A9FC2}"/>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179A50AE-CDD9-4B49-B713-D2BB72ADDCA5}"/>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DAC21E87-1F60-4CBF-B4DF-8C331E692AAA}"/>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DA046FA0-E48A-4750-A4D0-F4C879593678}"/>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00C5E489-630A-4E26-8C22-8F357FE0A029}"/>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02BEDD86-3501-4572-83FD-8C4798265B65}"/>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9" name="Rectangle 38">
            <a:hlinkClick xmlns:r="http://schemas.openxmlformats.org/officeDocument/2006/relationships" r:id="rId19"/>
            <a:extLst>
              <a:ext uri="{FF2B5EF4-FFF2-40B4-BE49-F238E27FC236}">
                <a16:creationId xmlns:a16="http://schemas.microsoft.com/office/drawing/2014/main" id="{FE06D7DC-4C0B-4217-A974-ED47AA5F07EF}"/>
              </a:ext>
            </a:extLst>
          </xdr:cNvPr>
          <xdr:cNvSpPr/>
        </xdr:nvSpPr>
        <xdr:spPr>
          <a:xfrm>
            <a:off x="8250630" y="7769407"/>
            <a:ext cx="468936" cy="267804"/>
          </a:xfrm>
          <a:prstGeom prst="rect">
            <a:avLst/>
          </a:prstGeom>
          <a:solidFill>
            <a:schemeClr val="accent1">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twoCellAnchor>
    <xdr:from>
      <xdr:col>3</xdr:col>
      <xdr:colOff>279400</xdr:colOff>
      <xdr:row>9</xdr:row>
      <xdr:rowOff>127000</xdr:rowOff>
    </xdr:from>
    <xdr:to>
      <xdr:col>3</xdr:col>
      <xdr:colOff>1130300</xdr:colOff>
      <xdr:row>9</xdr:row>
      <xdr:rowOff>412750</xdr:rowOff>
    </xdr:to>
    <xdr:sp macro="" textlink="">
      <xdr:nvSpPr>
        <xdr:cNvPr id="6" name="TextBox 5">
          <a:extLst>
            <a:ext uri="{FF2B5EF4-FFF2-40B4-BE49-F238E27FC236}">
              <a16:creationId xmlns:a16="http://schemas.microsoft.com/office/drawing/2014/main" id="{9363A43A-A71A-424E-B73D-3DDCF7E1B03E}"/>
            </a:ext>
          </a:extLst>
        </xdr:cNvPr>
        <xdr:cNvSpPr txBox="1"/>
      </xdr:nvSpPr>
      <xdr:spPr>
        <a:xfrm>
          <a:off x="2324100" y="6115050"/>
          <a:ext cx="850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800" b="0" i="1">
              <a:solidFill>
                <a:schemeClr val="dk1"/>
              </a:solidFill>
              <a:effectLst/>
              <a:latin typeface="+mj-lt"/>
              <a:ea typeface="+mn-ea"/>
              <a:cs typeface="+mn-cs"/>
            </a:rPr>
            <a:t>k</a:t>
          </a:r>
          <a:r>
            <a:rPr lang="lt-LT" sz="800" b="0" i="1" baseline="-25000">
              <a:solidFill>
                <a:schemeClr val="dk1"/>
              </a:solidFill>
              <a:effectLst/>
              <a:latin typeface="+mj-lt"/>
              <a:ea typeface="+mn-ea"/>
              <a:cs typeface="+mn-cs"/>
            </a:rPr>
            <a:t>elk </a:t>
          </a:r>
          <a:r>
            <a:rPr lang="en-US" sz="800" b="0" i="1">
              <a:solidFill>
                <a:schemeClr val="dk1"/>
              </a:solidFill>
              <a:effectLst/>
              <a:latin typeface="+mj-lt"/>
              <a:ea typeface="+mn-ea"/>
              <a:cs typeface="+mn-cs"/>
            </a:rPr>
            <a:t>=</a:t>
          </a:r>
          <a:r>
            <a:rPr lang="lt-LT" sz="800" b="0" i="1">
              <a:solidFill>
                <a:schemeClr val="dk1"/>
              </a:solidFill>
              <a:effectLst/>
              <a:latin typeface="+mj-lt"/>
              <a:ea typeface="+mn-ea"/>
              <a:cs typeface="+mn-cs"/>
            </a:rPr>
            <a:t> </a:t>
          </a:r>
          <a:r>
            <a:rPr lang="en-US" sz="800" b="0" i="1">
              <a:solidFill>
                <a:schemeClr val="dk1"/>
              </a:solidFill>
              <a:effectLst/>
              <a:latin typeface="+mj-lt"/>
              <a:ea typeface="+mn-ea"/>
              <a:cs typeface="+mn-cs"/>
            </a:rPr>
            <a:t>TT</a:t>
          </a:r>
          <a:r>
            <a:rPr lang="lt-LT" sz="800" b="0" i="1">
              <a:solidFill>
                <a:schemeClr val="dk1"/>
              </a:solidFill>
              <a:effectLst/>
              <a:latin typeface="+mj-lt"/>
              <a:ea typeface="+mn-ea"/>
              <a:cs typeface="+mn-cs"/>
            </a:rPr>
            <a:t> </a:t>
          </a:r>
          <a:r>
            <a:rPr lang="en-US" sz="800" b="0" i="1">
              <a:solidFill>
                <a:schemeClr val="dk1"/>
              </a:solidFill>
              <a:effectLst/>
              <a:latin typeface="+mj-lt"/>
              <a:ea typeface="+mn-ea"/>
              <a:cs typeface="+mn-cs"/>
            </a:rPr>
            <a:t>/</a:t>
          </a:r>
          <a:r>
            <a:rPr lang="lt-LT" sz="800" b="0" i="1">
              <a:solidFill>
                <a:schemeClr val="dk1"/>
              </a:solidFill>
              <a:effectLst/>
              <a:latin typeface="+mj-lt"/>
              <a:ea typeface="+mn-ea"/>
              <a:cs typeface="+mn-cs"/>
            </a:rPr>
            <a:t> </a:t>
          </a:r>
          <a:r>
            <a:rPr lang="en-US" sz="800" b="0" i="1">
              <a:solidFill>
                <a:schemeClr val="dk1"/>
              </a:solidFill>
              <a:effectLst/>
              <a:latin typeface="+mj-lt"/>
              <a:ea typeface="+mn-ea"/>
              <a:cs typeface="+mn-cs"/>
            </a:rPr>
            <a:t>T</a:t>
          </a:r>
          <a:r>
            <a:rPr lang="lt-LT" sz="800" b="0" i="1">
              <a:solidFill>
                <a:schemeClr val="dk1"/>
              </a:solidFill>
              <a:effectLst/>
              <a:latin typeface="+mj-lt"/>
              <a:ea typeface="+mn-ea"/>
              <a:cs typeface="+mn-cs"/>
            </a:rPr>
            <a:t>Į</a:t>
          </a:r>
        </a:p>
        <a:p>
          <a:endParaRPr lang="lt-LT" sz="800" b="0" i="1">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86</xdr:row>
      <xdr:rowOff>0</xdr:rowOff>
    </xdr:from>
    <xdr:to>
      <xdr:col>1</xdr:col>
      <xdr:colOff>8032531</xdr:colOff>
      <xdr:row>87</xdr:row>
      <xdr:rowOff>71436</xdr:rowOff>
    </xdr:to>
    <xdr:grpSp>
      <xdr:nvGrpSpPr>
        <xdr:cNvPr id="79" name="Group 78">
          <a:extLst>
            <a:ext uri="{FF2B5EF4-FFF2-40B4-BE49-F238E27FC236}">
              <a16:creationId xmlns:a16="http://schemas.microsoft.com/office/drawing/2014/main" id="{99A5DD67-23DC-46FF-ACFF-42E54BA45BEF}"/>
            </a:ext>
          </a:extLst>
        </xdr:cNvPr>
        <xdr:cNvGrpSpPr/>
      </xdr:nvGrpSpPr>
      <xdr:grpSpPr>
        <a:xfrm>
          <a:off x="0" y="17018000"/>
          <a:ext cx="8642131" cy="257703"/>
          <a:chOff x="55908" y="7761997"/>
          <a:chExt cx="8663658" cy="275214"/>
        </a:xfrm>
      </xdr:grpSpPr>
      <xdr:sp macro="" textlink="">
        <xdr:nvSpPr>
          <xdr:cNvPr id="80" name="Rectangle 79">
            <a:hlinkClick xmlns:r="http://schemas.openxmlformats.org/officeDocument/2006/relationships" r:id="rId1"/>
            <a:extLst>
              <a:ext uri="{FF2B5EF4-FFF2-40B4-BE49-F238E27FC236}">
                <a16:creationId xmlns:a16="http://schemas.microsoft.com/office/drawing/2014/main" id="{8E14DE79-DCED-4708-B9B8-27AFDE080A0B}"/>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81" name="Rectangle 80">
            <a:hlinkClick xmlns:r="http://schemas.openxmlformats.org/officeDocument/2006/relationships" r:id="rId2"/>
            <a:extLst>
              <a:ext uri="{FF2B5EF4-FFF2-40B4-BE49-F238E27FC236}">
                <a16:creationId xmlns:a16="http://schemas.microsoft.com/office/drawing/2014/main" id="{C0215489-1498-49AA-84E6-8B967527D016}"/>
              </a:ext>
            </a:extLst>
          </xdr:cNvPr>
          <xdr:cNvSpPr/>
        </xdr:nvSpPr>
        <xdr:spPr>
          <a:xfrm>
            <a:off x="516353" y="7761997"/>
            <a:ext cx="409485"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82" name="Rectangle 81">
            <a:hlinkClick xmlns:r="http://schemas.openxmlformats.org/officeDocument/2006/relationships" r:id="rId3"/>
            <a:extLst>
              <a:ext uri="{FF2B5EF4-FFF2-40B4-BE49-F238E27FC236}">
                <a16:creationId xmlns:a16="http://schemas.microsoft.com/office/drawing/2014/main" id="{4F17FB62-94DC-4862-8CEC-95BF69594B31}"/>
              </a:ext>
            </a:extLst>
          </xdr:cNvPr>
          <xdr:cNvSpPr/>
        </xdr:nvSpPr>
        <xdr:spPr>
          <a:xfrm>
            <a:off x="988228" y="7761997"/>
            <a:ext cx="399960"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83" name="Rectangle 82">
            <a:hlinkClick xmlns:r="http://schemas.openxmlformats.org/officeDocument/2006/relationships" r:id="rId4"/>
            <a:extLst>
              <a:ext uri="{FF2B5EF4-FFF2-40B4-BE49-F238E27FC236}">
                <a16:creationId xmlns:a16="http://schemas.microsoft.com/office/drawing/2014/main" id="{FEFBAB20-EA34-476D-BBE9-D665C8EF4E63}"/>
              </a:ext>
            </a:extLst>
          </xdr:cNvPr>
          <xdr:cNvSpPr/>
        </xdr:nvSpPr>
        <xdr:spPr>
          <a:xfrm>
            <a:off x="1458198" y="7761997"/>
            <a:ext cx="386625"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84" name="Rectangle 83">
            <a:hlinkClick xmlns:r="http://schemas.openxmlformats.org/officeDocument/2006/relationships" r:id="rId5"/>
            <a:extLst>
              <a:ext uri="{FF2B5EF4-FFF2-40B4-BE49-F238E27FC236}">
                <a16:creationId xmlns:a16="http://schemas.microsoft.com/office/drawing/2014/main" id="{21F58A7E-D575-4BAD-89DE-E6BB63BE1F0E}"/>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85" name="Rectangle 84">
            <a:hlinkClick xmlns:r="http://schemas.openxmlformats.org/officeDocument/2006/relationships" r:id="rId6"/>
            <a:extLst>
              <a:ext uri="{FF2B5EF4-FFF2-40B4-BE49-F238E27FC236}">
                <a16:creationId xmlns:a16="http://schemas.microsoft.com/office/drawing/2014/main" id="{34F0A3FE-7DC4-4D26-9254-462F7FCB8931}"/>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86" name="Rectangle 85">
            <a:hlinkClick xmlns:r="http://schemas.openxmlformats.org/officeDocument/2006/relationships" r:id="rId7"/>
            <a:extLst>
              <a:ext uri="{FF2B5EF4-FFF2-40B4-BE49-F238E27FC236}">
                <a16:creationId xmlns:a16="http://schemas.microsoft.com/office/drawing/2014/main" id="{7B870F3C-EEE3-40A3-903E-587EB57291BD}"/>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87" name="Rectangle 86">
            <a:extLst>
              <a:ext uri="{FF2B5EF4-FFF2-40B4-BE49-F238E27FC236}">
                <a16:creationId xmlns:a16="http://schemas.microsoft.com/office/drawing/2014/main" id="{B5A8ECA7-F7B1-4406-9CDD-1CE809443466}"/>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88" name="Rectangle 87">
            <a:hlinkClick xmlns:r="http://schemas.openxmlformats.org/officeDocument/2006/relationships" r:id="rId8"/>
            <a:extLst>
              <a:ext uri="{FF2B5EF4-FFF2-40B4-BE49-F238E27FC236}">
                <a16:creationId xmlns:a16="http://schemas.microsoft.com/office/drawing/2014/main" id="{FF0CD6FD-09FA-4397-B17D-1D5CDA2395EE}"/>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89" name="Rectangle 88">
            <a:hlinkClick xmlns:r="http://schemas.openxmlformats.org/officeDocument/2006/relationships" r:id="rId9"/>
            <a:extLst>
              <a:ext uri="{FF2B5EF4-FFF2-40B4-BE49-F238E27FC236}">
                <a16:creationId xmlns:a16="http://schemas.microsoft.com/office/drawing/2014/main" id="{D5DF93F1-6A5C-4C35-8D8D-7277A066C1F4}"/>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90" name="Rectangle 89">
            <a:hlinkClick xmlns:r="http://schemas.openxmlformats.org/officeDocument/2006/relationships" r:id="rId10"/>
            <a:extLst>
              <a:ext uri="{FF2B5EF4-FFF2-40B4-BE49-F238E27FC236}">
                <a16:creationId xmlns:a16="http://schemas.microsoft.com/office/drawing/2014/main" id="{ACBFB04E-A794-4E08-A4C9-DE9B397D5782}"/>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91" name="Rectangle 90">
            <a:extLst>
              <a:ext uri="{FF2B5EF4-FFF2-40B4-BE49-F238E27FC236}">
                <a16:creationId xmlns:a16="http://schemas.microsoft.com/office/drawing/2014/main" id="{C0C9AEFC-1634-4911-8AEE-A6587A972AFC}"/>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92" name="Rectangle 91">
            <a:hlinkClick xmlns:r="http://schemas.openxmlformats.org/officeDocument/2006/relationships" r:id="rId11"/>
            <a:extLst>
              <a:ext uri="{FF2B5EF4-FFF2-40B4-BE49-F238E27FC236}">
                <a16:creationId xmlns:a16="http://schemas.microsoft.com/office/drawing/2014/main" id="{B72FA9CD-92C8-47E1-9399-C147FD75A965}"/>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93" name="Rectangle 92">
            <a:hlinkClick xmlns:r="http://schemas.openxmlformats.org/officeDocument/2006/relationships" r:id="rId12"/>
            <a:extLst>
              <a:ext uri="{FF2B5EF4-FFF2-40B4-BE49-F238E27FC236}">
                <a16:creationId xmlns:a16="http://schemas.microsoft.com/office/drawing/2014/main" id="{0CC635D7-B593-4D57-A0FE-0EB9616F0144}"/>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94" name="Rectangle 93">
            <a:hlinkClick xmlns:r="http://schemas.openxmlformats.org/officeDocument/2006/relationships" r:id="rId13"/>
            <a:extLst>
              <a:ext uri="{FF2B5EF4-FFF2-40B4-BE49-F238E27FC236}">
                <a16:creationId xmlns:a16="http://schemas.microsoft.com/office/drawing/2014/main" id="{64CA356D-BA23-49CD-B8DE-0C8639D0CA35}"/>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95" name="Rectangle 94">
            <a:hlinkClick xmlns:r="http://schemas.openxmlformats.org/officeDocument/2006/relationships" r:id="rId14"/>
            <a:extLst>
              <a:ext uri="{FF2B5EF4-FFF2-40B4-BE49-F238E27FC236}">
                <a16:creationId xmlns:a16="http://schemas.microsoft.com/office/drawing/2014/main" id="{53335B6C-F06D-4380-B70D-90EDDAD57312}"/>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96" name="Rectangle 95">
            <a:hlinkClick xmlns:r="http://schemas.openxmlformats.org/officeDocument/2006/relationships" r:id="rId15"/>
            <a:extLst>
              <a:ext uri="{FF2B5EF4-FFF2-40B4-BE49-F238E27FC236}">
                <a16:creationId xmlns:a16="http://schemas.microsoft.com/office/drawing/2014/main" id="{18787DB5-0062-450A-A12E-9D656FF26E7C}"/>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97" name="Rectangle 96">
            <a:hlinkClick xmlns:r="http://schemas.openxmlformats.org/officeDocument/2006/relationships" r:id="rId16"/>
            <a:extLst>
              <a:ext uri="{FF2B5EF4-FFF2-40B4-BE49-F238E27FC236}">
                <a16:creationId xmlns:a16="http://schemas.microsoft.com/office/drawing/2014/main" id="{02514189-6242-492A-8F19-A0662CCC70E7}"/>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177800</xdr:colOff>
      <xdr:row>132</xdr:row>
      <xdr:rowOff>101600</xdr:rowOff>
    </xdr:from>
    <xdr:to>
      <xdr:col>26</xdr:col>
      <xdr:colOff>358294</xdr:colOff>
      <xdr:row>138</xdr:row>
      <xdr:rowOff>631570</xdr:rowOff>
    </xdr:to>
    <xdr:pic>
      <xdr:nvPicPr>
        <xdr:cNvPr id="5" name="Picture 4">
          <a:extLst>
            <a:ext uri="{FF2B5EF4-FFF2-40B4-BE49-F238E27FC236}">
              <a16:creationId xmlns:a16="http://schemas.microsoft.com/office/drawing/2014/main" id="{FF406D3E-BFC3-4067-A6FA-EB9FE23F6FA9}"/>
            </a:ext>
          </a:extLst>
        </xdr:cNvPr>
        <xdr:cNvPicPr>
          <a:picLocks noChangeAspect="1"/>
        </xdr:cNvPicPr>
      </xdr:nvPicPr>
      <xdr:blipFill>
        <a:blip xmlns:r="http://schemas.openxmlformats.org/officeDocument/2006/relationships" r:embed="rId1"/>
        <a:stretch>
          <a:fillRect/>
        </a:stretch>
      </xdr:blipFill>
      <xdr:spPr>
        <a:xfrm>
          <a:off x="19998267" y="48996600"/>
          <a:ext cx="3838095" cy="2038095"/>
        </a:xfrm>
        <a:prstGeom prst="rect">
          <a:avLst/>
        </a:prstGeom>
      </xdr:spPr>
    </xdr:pic>
    <xdr:clientData/>
  </xdr:twoCellAnchor>
  <xdr:twoCellAnchor>
    <xdr:from>
      <xdr:col>0</xdr:col>
      <xdr:colOff>0</xdr:colOff>
      <xdr:row>295</xdr:row>
      <xdr:rowOff>21166</xdr:rowOff>
    </xdr:from>
    <xdr:to>
      <xdr:col>7</xdr:col>
      <xdr:colOff>832054</xdr:colOff>
      <xdr:row>296</xdr:row>
      <xdr:rowOff>88793</xdr:rowOff>
    </xdr:to>
    <xdr:grpSp>
      <xdr:nvGrpSpPr>
        <xdr:cNvPr id="31" name="Group 30">
          <a:extLst>
            <a:ext uri="{FF2B5EF4-FFF2-40B4-BE49-F238E27FC236}">
              <a16:creationId xmlns:a16="http://schemas.microsoft.com/office/drawing/2014/main" id="{D4ACE09A-2ECF-4154-B586-E9766819B6B4}"/>
            </a:ext>
          </a:extLst>
        </xdr:cNvPr>
        <xdr:cNvGrpSpPr/>
      </xdr:nvGrpSpPr>
      <xdr:grpSpPr>
        <a:xfrm>
          <a:off x="0" y="101702446"/>
          <a:ext cx="8558734" cy="250507"/>
          <a:chOff x="55908" y="7761997"/>
          <a:chExt cx="8663658" cy="275214"/>
        </a:xfrm>
      </xdr:grpSpPr>
      <xdr:sp macro="" textlink="">
        <xdr:nvSpPr>
          <xdr:cNvPr id="32" name="Rectangle 31">
            <a:hlinkClick xmlns:r="http://schemas.openxmlformats.org/officeDocument/2006/relationships" r:id="rId2"/>
            <a:extLst>
              <a:ext uri="{FF2B5EF4-FFF2-40B4-BE49-F238E27FC236}">
                <a16:creationId xmlns:a16="http://schemas.microsoft.com/office/drawing/2014/main" id="{4B312EA1-5378-4DF7-9847-02D87A0A5004}"/>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33" name="Rectangle 32">
            <a:hlinkClick xmlns:r="http://schemas.openxmlformats.org/officeDocument/2006/relationships" r:id="rId3"/>
            <a:extLst>
              <a:ext uri="{FF2B5EF4-FFF2-40B4-BE49-F238E27FC236}">
                <a16:creationId xmlns:a16="http://schemas.microsoft.com/office/drawing/2014/main" id="{EDF2BE7A-E6BD-4D17-8CF9-28D6E0B4E5FF}"/>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34" name="Rectangle 33">
            <a:hlinkClick xmlns:r="http://schemas.openxmlformats.org/officeDocument/2006/relationships" r:id="rId4"/>
            <a:extLst>
              <a:ext uri="{FF2B5EF4-FFF2-40B4-BE49-F238E27FC236}">
                <a16:creationId xmlns:a16="http://schemas.microsoft.com/office/drawing/2014/main" id="{E7494CC1-B579-46AE-AD6D-8F7192C61ACF}"/>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35" name="Rectangle 34">
            <a:hlinkClick xmlns:r="http://schemas.openxmlformats.org/officeDocument/2006/relationships" r:id="rId5"/>
            <a:extLst>
              <a:ext uri="{FF2B5EF4-FFF2-40B4-BE49-F238E27FC236}">
                <a16:creationId xmlns:a16="http://schemas.microsoft.com/office/drawing/2014/main" id="{B751E272-CA09-4EEB-AF7A-6969C4EFBE0E}"/>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36" name="Rectangle 35">
            <a:hlinkClick xmlns:r="http://schemas.openxmlformats.org/officeDocument/2006/relationships" r:id="rId6"/>
            <a:extLst>
              <a:ext uri="{FF2B5EF4-FFF2-40B4-BE49-F238E27FC236}">
                <a16:creationId xmlns:a16="http://schemas.microsoft.com/office/drawing/2014/main" id="{DED39884-9CD0-440E-8913-50791582F3C0}"/>
              </a:ext>
            </a:extLst>
          </xdr:cNvPr>
          <xdr:cNvSpPr/>
        </xdr:nvSpPr>
        <xdr:spPr>
          <a:xfrm>
            <a:off x="1920548" y="7761997"/>
            <a:ext cx="382815"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37" name="Rectangle 36">
            <a:hlinkClick xmlns:r="http://schemas.openxmlformats.org/officeDocument/2006/relationships" r:id="rId7"/>
            <a:extLst>
              <a:ext uri="{FF2B5EF4-FFF2-40B4-BE49-F238E27FC236}">
                <a16:creationId xmlns:a16="http://schemas.microsoft.com/office/drawing/2014/main" id="{7BAB70DE-EE9B-4D9A-A822-6BC52D80CD9E}"/>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38" name="Rectangle 37">
            <a:hlinkClick xmlns:r="http://schemas.openxmlformats.org/officeDocument/2006/relationships" r:id="rId8"/>
            <a:extLst>
              <a:ext uri="{FF2B5EF4-FFF2-40B4-BE49-F238E27FC236}">
                <a16:creationId xmlns:a16="http://schemas.microsoft.com/office/drawing/2014/main" id="{986A90A3-1112-441C-AF29-7754F3F63874}"/>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39" name="Rectangle 38">
            <a:hlinkClick xmlns:r="http://schemas.openxmlformats.org/officeDocument/2006/relationships" r:id="rId9"/>
            <a:extLst>
              <a:ext uri="{FF2B5EF4-FFF2-40B4-BE49-F238E27FC236}">
                <a16:creationId xmlns:a16="http://schemas.microsoft.com/office/drawing/2014/main" id="{E7CD0786-3DD5-417E-9446-70B39C223B75}"/>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40" name="Rectangle 39">
            <a:hlinkClick xmlns:r="http://schemas.openxmlformats.org/officeDocument/2006/relationships" r:id="rId10"/>
            <a:extLst>
              <a:ext uri="{FF2B5EF4-FFF2-40B4-BE49-F238E27FC236}">
                <a16:creationId xmlns:a16="http://schemas.microsoft.com/office/drawing/2014/main" id="{8AA219A3-66B0-44D1-9E0A-FE80B103BAE3}"/>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41" name="Rectangle 40">
            <a:hlinkClick xmlns:r="http://schemas.openxmlformats.org/officeDocument/2006/relationships" r:id="rId11"/>
            <a:extLst>
              <a:ext uri="{FF2B5EF4-FFF2-40B4-BE49-F238E27FC236}">
                <a16:creationId xmlns:a16="http://schemas.microsoft.com/office/drawing/2014/main" id="{F0ECB6B1-F821-411B-920F-1DBD560FE9FB}"/>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42" name="Rectangle 41">
            <a:hlinkClick xmlns:r="http://schemas.openxmlformats.org/officeDocument/2006/relationships" r:id="rId12"/>
            <a:extLst>
              <a:ext uri="{FF2B5EF4-FFF2-40B4-BE49-F238E27FC236}">
                <a16:creationId xmlns:a16="http://schemas.microsoft.com/office/drawing/2014/main" id="{25746400-5F24-4A8D-86DD-20DDFB31B493}"/>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43" name="Rectangle 42">
            <a:hlinkClick xmlns:r="http://schemas.openxmlformats.org/officeDocument/2006/relationships" r:id="rId13"/>
            <a:extLst>
              <a:ext uri="{FF2B5EF4-FFF2-40B4-BE49-F238E27FC236}">
                <a16:creationId xmlns:a16="http://schemas.microsoft.com/office/drawing/2014/main" id="{61522666-51DB-428E-A4B3-9058590B38DD}"/>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44" name="Rectangle 43">
            <a:hlinkClick xmlns:r="http://schemas.openxmlformats.org/officeDocument/2006/relationships" r:id="rId14"/>
            <a:extLst>
              <a:ext uri="{FF2B5EF4-FFF2-40B4-BE49-F238E27FC236}">
                <a16:creationId xmlns:a16="http://schemas.microsoft.com/office/drawing/2014/main" id="{9965356B-19C6-4067-8059-E6876227BCDB}"/>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45" name="Rectangle 44">
            <a:hlinkClick xmlns:r="http://schemas.openxmlformats.org/officeDocument/2006/relationships" r:id="rId15"/>
            <a:extLst>
              <a:ext uri="{FF2B5EF4-FFF2-40B4-BE49-F238E27FC236}">
                <a16:creationId xmlns:a16="http://schemas.microsoft.com/office/drawing/2014/main" id="{865BB7A3-0577-43FB-9519-BA7EA3C5B12C}"/>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46" name="Rectangle 45">
            <a:hlinkClick xmlns:r="http://schemas.openxmlformats.org/officeDocument/2006/relationships" r:id="rId16"/>
            <a:extLst>
              <a:ext uri="{FF2B5EF4-FFF2-40B4-BE49-F238E27FC236}">
                <a16:creationId xmlns:a16="http://schemas.microsoft.com/office/drawing/2014/main" id="{BFA885A4-2BA5-4843-A07A-9C1C06B09150}"/>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47" name="Rectangle 46">
            <a:hlinkClick xmlns:r="http://schemas.openxmlformats.org/officeDocument/2006/relationships" r:id="rId17"/>
            <a:extLst>
              <a:ext uri="{FF2B5EF4-FFF2-40B4-BE49-F238E27FC236}">
                <a16:creationId xmlns:a16="http://schemas.microsoft.com/office/drawing/2014/main" id="{D99B1311-3650-4CE4-9302-DAD2CF0A4FEE}"/>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48" name="Rectangle 47">
            <a:hlinkClick xmlns:r="http://schemas.openxmlformats.org/officeDocument/2006/relationships" r:id="rId18"/>
            <a:extLst>
              <a:ext uri="{FF2B5EF4-FFF2-40B4-BE49-F238E27FC236}">
                <a16:creationId xmlns:a16="http://schemas.microsoft.com/office/drawing/2014/main" id="{53228B71-8555-44D3-ABDF-825B7E6603B0}"/>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49" name="Rectangle 48">
            <a:hlinkClick xmlns:r="http://schemas.openxmlformats.org/officeDocument/2006/relationships" r:id="rId19"/>
            <a:extLst>
              <a:ext uri="{FF2B5EF4-FFF2-40B4-BE49-F238E27FC236}">
                <a16:creationId xmlns:a16="http://schemas.microsoft.com/office/drawing/2014/main" id="{59569731-542C-456D-933B-A91266A04822}"/>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410</xdr:row>
      <xdr:rowOff>0</xdr:rowOff>
    </xdr:from>
    <xdr:to>
      <xdr:col>7</xdr:col>
      <xdr:colOff>579959</xdr:colOff>
      <xdr:row>411</xdr:row>
      <xdr:rowOff>69531</xdr:rowOff>
    </xdr:to>
    <xdr:grpSp>
      <xdr:nvGrpSpPr>
        <xdr:cNvPr id="39" name="Group 38">
          <a:extLst>
            <a:ext uri="{FF2B5EF4-FFF2-40B4-BE49-F238E27FC236}">
              <a16:creationId xmlns:a16="http://schemas.microsoft.com/office/drawing/2014/main" id="{FE6C07ED-40C0-48D0-928B-7FD2702E9F30}"/>
            </a:ext>
          </a:extLst>
        </xdr:cNvPr>
        <xdr:cNvGrpSpPr/>
      </xdr:nvGrpSpPr>
      <xdr:grpSpPr>
        <a:xfrm>
          <a:off x="0" y="104409240"/>
          <a:ext cx="8619059" cy="252411"/>
          <a:chOff x="55908" y="7761997"/>
          <a:chExt cx="8663658" cy="275214"/>
        </a:xfrm>
      </xdr:grpSpPr>
      <xdr:sp macro="" textlink="">
        <xdr:nvSpPr>
          <xdr:cNvPr id="40" name="Rectangle 39">
            <a:hlinkClick xmlns:r="http://schemas.openxmlformats.org/officeDocument/2006/relationships" r:id="rId1"/>
            <a:extLst>
              <a:ext uri="{FF2B5EF4-FFF2-40B4-BE49-F238E27FC236}">
                <a16:creationId xmlns:a16="http://schemas.microsoft.com/office/drawing/2014/main" id="{5AE70F3D-E233-4A2F-9A0B-2F449E7F38A8}"/>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41" name="Rectangle 40">
            <a:hlinkClick xmlns:r="http://schemas.openxmlformats.org/officeDocument/2006/relationships" r:id="rId2"/>
            <a:extLst>
              <a:ext uri="{FF2B5EF4-FFF2-40B4-BE49-F238E27FC236}">
                <a16:creationId xmlns:a16="http://schemas.microsoft.com/office/drawing/2014/main" id="{EAC8BD32-E3A7-4C26-9848-ED7620DE931A}"/>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42" name="Rectangle 41">
            <a:hlinkClick xmlns:r="http://schemas.openxmlformats.org/officeDocument/2006/relationships" r:id="rId3"/>
            <a:extLst>
              <a:ext uri="{FF2B5EF4-FFF2-40B4-BE49-F238E27FC236}">
                <a16:creationId xmlns:a16="http://schemas.microsoft.com/office/drawing/2014/main" id="{535E83D2-8645-4D45-A474-A06DBA919851}"/>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43" name="Rectangle 42">
            <a:hlinkClick xmlns:r="http://schemas.openxmlformats.org/officeDocument/2006/relationships" r:id="rId4"/>
            <a:extLst>
              <a:ext uri="{FF2B5EF4-FFF2-40B4-BE49-F238E27FC236}">
                <a16:creationId xmlns:a16="http://schemas.microsoft.com/office/drawing/2014/main" id="{2398B2D0-8493-4F8D-B90D-F2E5D434EE83}"/>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44" name="Rectangle 43">
            <a:hlinkClick xmlns:r="http://schemas.openxmlformats.org/officeDocument/2006/relationships" r:id="rId5"/>
            <a:extLst>
              <a:ext uri="{FF2B5EF4-FFF2-40B4-BE49-F238E27FC236}">
                <a16:creationId xmlns:a16="http://schemas.microsoft.com/office/drawing/2014/main" id="{1B051540-6560-418E-B8F6-C92206B44DA6}"/>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45" name="Rectangle 44">
            <a:hlinkClick xmlns:r="http://schemas.openxmlformats.org/officeDocument/2006/relationships" r:id="rId6"/>
            <a:extLst>
              <a:ext uri="{FF2B5EF4-FFF2-40B4-BE49-F238E27FC236}">
                <a16:creationId xmlns:a16="http://schemas.microsoft.com/office/drawing/2014/main" id="{26EE290C-E657-4DDD-ABE3-20B8E0E9406D}"/>
              </a:ext>
            </a:extLst>
          </xdr:cNvPr>
          <xdr:cNvSpPr/>
        </xdr:nvSpPr>
        <xdr:spPr>
          <a:xfrm>
            <a:off x="2384803" y="7761997"/>
            <a:ext cx="386625"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46" name="Rectangle 45">
            <a:hlinkClick xmlns:r="http://schemas.openxmlformats.org/officeDocument/2006/relationships" r:id="rId7"/>
            <a:extLst>
              <a:ext uri="{FF2B5EF4-FFF2-40B4-BE49-F238E27FC236}">
                <a16:creationId xmlns:a16="http://schemas.microsoft.com/office/drawing/2014/main" id="{E6D79475-FE12-4519-A2B3-DDC8BCB7198D}"/>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47" name="Rectangle 46">
            <a:extLst>
              <a:ext uri="{FF2B5EF4-FFF2-40B4-BE49-F238E27FC236}">
                <a16:creationId xmlns:a16="http://schemas.microsoft.com/office/drawing/2014/main" id="{EE4F8BBE-C9B3-4AFF-A75E-A41AD9BF0B49}"/>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F85AD878-2802-45DB-9C9B-62820CFDD450}"/>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3163902C-0082-4E83-9798-788D4CC0B19D}"/>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50" name="Rectangle 49">
            <a:hlinkClick xmlns:r="http://schemas.openxmlformats.org/officeDocument/2006/relationships" r:id="rId10"/>
            <a:extLst>
              <a:ext uri="{FF2B5EF4-FFF2-40B4-BE49-F238E27FC236}">
                <a16:creationId xmlns:a16="http://schemas.microsoft.com/office/drawing/2014/main" id="{AE029C83-8B6D-4C00-B193-269D3C0B61F3}"/>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51" name="Rectangle 50">
            <a:extLst>
              <a:ext uri="{FF2B5EF4-FFF2-40B4-BE49-F238E27FC236}">
                <a16:creationId xmlns:a16="http://schemas.microsoft.com/office/drawing/2014/main" id="{5F68D343-FDF7-446C-A940-E35F0E65B762}"/>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52" name="Rectangle 51">
            <a:hlinkClick xmlns:r="http://schemas.openxmlformats.org/officeDocument/2006/relationships" r:id="rId11"/>
            <a:extLst>
              <a:ext uri="{FF2B5EF4-FFF2-40B4-BE49-F238E27FC236}">
                <a16:creationId xmlns:a16="http://schemas.microsoft.com/office/drawing/2014/main" id="{045101C0-3F85-4BA9-9D2F-DF2D6F8493DB}"/>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53" name="Rectangle 52">
            <a:hlinkClick xmlns:r="http://schemas.openxmlformats.org/officeDocument/2006/relationships" r:id="rId12"/>
            <a:extLst>
              <a:ext uri="{FF2B5EF4-FFF2-40B4-BE49-F238E27FC236}">
                <a16:creationId xmlns:a16="http://schemas.microsoft.com/office/drawing/2014/main" id="{E602152A-FB7F-47F6-AA03-5EAF64FE07EE}"/>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54" name="Rectangle 53">
            <a:hlinkClick xmlns:r="http://schemas.openxmlformats.org/officeDocument/2006/relationships" r:id="rId13"/>
            <a:extLst>
              <a:ext uri="{FF2B5EF4-FFF2-40B4-BE49-F238E27FC236}">
                <a16:creationId xmlns:a16="http://schemas.microsoft.com/office/drawing/2014/main" id="{86373F59-757F-4E70-B756-29B90C6632F0}"/>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55" name="Rectangle 54">
            <a:hlinkClick xmlns:r="http://schemas.openxmlformats.org/officeDocument/2006/relationships" r:id="rId14"/>
            <a:extLst>
              <a:ext uri="{FF2B5EF4-FFF2-40B4-BE49-F238E27FC236}">
                <a16:creationId xmlns:a16="http://schemas.microsoft.com/office/drawing/2014/main" id="{4F6E3882-2155-4162-912D-788AB78F1FDC}"/>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56" name="Rectangle 55">
            <a:hlinkClick xmlns:r="http://schemas.openxmlformats.org/officeDocument/2006/relationships" r:id="rId15"/>
            <a:extLst>
              <a:ext uri="{FF2B5EF4-FFF2-40B4-BE49-F238E27FC236}">
                <a16:creationId xmlns:a16="http://schemas.microsoft.com/office/drawing/2014/main" id="{1E11BF61-08A8-4BE4-9E53-CB7A2C198757}"/>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57" name="Rectangle 56">
            <a:hlinkClick xmlns:r="http://schemas.openxmlformats.org/officeDocument/2006/relationships" r:id="rId16"/>
            <a:extLst>
              <a:ext uri="{FF2B5EF4-FFF2-40B4-BE49-F238E27FC236}">
                <a16:creationId xmlns:a16="http://schemas.microsoft.com/office/drawing/2014/main" id="{DAAE4BD5-513C-4E63-B1E3-FE3E8C72C773}"/>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537209</xdr:colOff>
      <xdr:row>168</xdr:row>
      <xdr:rowOff>171450</xdr:rowOff>
    </xdr:from>
    <xdr:to>
      <xdr:col>2</xdr:col>
      <xdr:colOff>0</xdr:colOff>
      <xdr:row>170</xdr:row>
      <xdr:rowOff>169500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7D5C8A9-98A2-4549-AD42-2613675A90FD}"/>
            </a:ext>
          </a:extLst>
        </xdr:cNvPr>
        <xdr:cNvSpPr/>
      </xdr:nvSpPr>
      <xdr:spPr>
        <a:xfrm>
          <a:off x="537209" y="43573065"/>
          <a:ext cx="930285" cy="367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į V skyrių</a:t>
          </a:r>
        </a:p>
      </xdr:txBody>
    </xdr:sp>
    <xdr:clientData/>
  </xdr:twoCellAnchor>
  <xdr:twoCellAnchor>
    <xdr:from>
      <xdr:col>0</xdr:col>
      <xdr:colOff>0</xdr:colOff>
      <xdr:row>67</xdr:row>
      <xdr:rowOff>0</xdr:rowOff>
    </xdr:from>
    <xdr:to>
      <xdr:col>7</xdr:col>
      <xdr:colOff>300559</xdr:colOff>
      <xdr:row>68</xdr:row>
      <xdr:rowOff>68473</xdr:rowOff>
    </xdr:to>
    <xdr:grpSp>
      <xdr:nvGrpSpPr>
        <xdr:cNvPr id="24" name="Group 23">
          <a:extLst>
            <a:ext uri="{FF2B5EF4-FFF2-40B4-BE49-F238E27FC236}">
              <a16:creationId xmlns:a16="http://schemas.microsoft.com/office/drawing/2014/main" id="{A1C66BA0-383D-481F-B885-BC8A7D23A32E}"/>
            </a:ext>
          </a:extLst>
        </xdr:cNvPr>
        <xdr:cNvGrpSpPr/>
      </xdr:nvGrpSpPr>
      <xdr:grpSpPr>
        <a:xfrm>
          <a:off x="0" y="13057909"/>
          <a:ext cx="8599432" cy="248582"/>
          <a:chOff x="55908" y="7761997"/>
          <a:chExt cx="8663658" cy="275214"/>
        </a:xfrm>
      </xdr:grpSpPr>
      <xdr:sp macro="" textlink="">
        <xdr:nvSpPr>
          <xdr:cNvPr id="25" name="Rectangle 24">
            <a:hlinkClick xmlns:r="http://schemas.openxmlformats.org/officeDocument/2006/relationships" r:id="rId2"/>
            <a:extLst>
              <a:ext uri="{FF2B5EF4-FFF2-40B4-BE49-F238E27FC236}">
                <a16:creationId xmlns:a16="http://schemas.microsoft.com/office/drawing/2014/main" id="{07649251-19F2-436B-B785-31C296D5F7C4}"/>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6" name="Rectangle 25">
            <a:hlinkClick xmlns:r="http://schemas.openxmlformats.org/officeDocument/2006/relationships" r:id="rId3"/>
            <a:extLst>
              <a:ext uri="{FF2B5EF4-FFF2-40B4-BE49-F238E27FC236}">
                <a16:creationId xmlns:a16="http://schemas.microsoft.com/office/drawing/2014/main" id="{E687BA03-9128-40DE-B630-39A06A62CE9A}"/>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7" name="Rectangle 26">
            <a:hlinkClick xmlns:r="http://schemas.openxmlformats.org/officeDocument/2006/relationships" r:id="rId4"/>
            <a:extLst>
              <a:ext uri="{FF2B5EF4-FFF2-40B4-BE49-F238E27FC236}">
                <a16:creationId xmlns:a16="http://schemas.microsoft.com/office/drawing/2014/main" id="{A666AFFD-AF67-4999-83EA-5B2FD4C611AC}"/>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8" name="Rectangle 27">
            <a:hlinkClick xmlns:r="http://schemas.openxmlformats.org/officeDocument/2006/relationships" r:id="rId5"/>
            <a:extLst>
              <a:ext uri="{FF2B5EF4-FFF2-40B4-BE49-F238E27FC236}">
                <a16:creationId xmlns:a16="http://schemas.microsoft.com/office/drawing/2014/main" id="{C0703238-0AA7-467F-AF27-48F0D4C24D8C}"/>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9" name="Rectangle 28">
            <a:hlinkClick xmlns:r="http://schemas.openxmlformats.org/officeDocument/2006/relationships" r:id="rId6"/>
            <a:extLst>
              <a:ext uri="{FF2B5EF4-FFF2-40B4-BE49-F238E27FC236}">
                <a16:creationId xmlns:a16="http://schemas.microsoft.com/office/drawing/2014/main" id="{FC147E84-3F1C-4EB2-B1DA-088ADC45FD72}"/>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30" name="Rectangle 29">
            <a:hlinkClick xmlns:r="http://schemas.openxmlformats.org/officeDocument/2006/relationships" r:id="rId7"/>
            <a:extLst>
              <a:ext uri="{FF2B5EF4-FFF2-40B4-BE49-F238E27FC236}">
                <a16:creationId xmlns:a16="http://schemas.microsoft.com/office/drawing/2014/main" id="{1767FDFB-6E2C-4C32-BAD4-46DA685A71EA}"/>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31" name="Rectangle 30">
            <a:hlinkClick xmlns:r="http://schemas.openxmlformats.org/officeDocument/2006/relationships" r:id="rId8"/>
            <a:extLst>
              <a:ext uri="{FF2B5EF4-FFF2-40B4-BE49-F238E27FC236}">
                <a16:creationId xmlns:a16="http://schemas.microsoft.com/office/drawing/2014/main" id="{65FA6299-59F3-4A86-9DFD-CDAD1B0E8272}"/>
              </a:ext>
            </a:extLst>
          </xdr:cNvPr>
          <xdr:cNvSpPr/>
        </xdr:nvSpPr>
        <xdr:spPr>
          <a:xfrm>
            <a:off x="2841438" y="7761997"/>
            <a:ext cx="399960"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32" name="Rectangle 31">
            <a:hlinkClick xmlns:r="http://schemas.openxmlformats.org/officeDocument/2006/relationships" r:id="rId9"/>
            <a:extLst>
              <a:ext uri="{FF2B5EF4-FFF2-40B4-BE49-F238E27FC236}">
                <a16:creationId xmlns:a16="http://schemas.microsoft.com/office/drawing/2014/main" id="{D28F572B-266C-41D1-8ABB-006F88FFEE35}"/>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33" name="Rectangle 32">
            <a:hlinkClick xmlns:r="http://schemas.openxmlformats.org/officeDocument/2006/relationships" r:id="rId10"/>
            <a:extLst>
              <a:ext uri="{FF2B5EF4-FFF2-40B4-BE49-F238E27FC236}">
                <a16:creationId xmlns:a16="http://schemas.microsoft.com/office/drawing/2014/main" id="{EEB644A0-47A6-4F84-8E1C-54F7DAE50409}"/>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4" name="Rectangle 33">
            <a:hlinkClick xmlns:r="http://schemas.openxmlformats.org/officeDocument/2006/relationships" r:id="rId11"/>
            <a:extLst>
              <a:ext uri="{FF2B5EF4-FFF2-40B4-BE49-F238E27FC236}">
                <a16:creationId xmlns:a16="http://schemas.microsoft.com/office/drawing/2014/main" id="{D7B8C919-9EDA-47A1-9BD5-6AFBB093316E}"/>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5" name="Rectangle 34">
            <a:hlinkClick xmlns:r="http://schemas.openxmlformats.org/officeDocument/2006/relationships" r:id="rId12"/>
            <a:extLst>
              <a:ext uri="{FF2B5EF4-FFF2-40B4-BE49-F238E27FC236}">
                <a16:creationId xmlns:a16="http://schemas.microsoft.com/office/drawing/2014/main" id="{96FE1B05-9C69-459D-8AE5-8538E016705C}"/>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6" name="Rectangle 35">
            <a:extLst>
              <a:ext uri="{FF2B5EF4-FFF2-40B4-BE49-F238E27FC236}">
                <a16:creationId xmlns:a16="http://schemas.microsoft.com/office/drawing/2014/main" id="{919E3027-2450-4292-A46F-19F9DD4BDCEE}"/>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7" name="Rectangle 36">
            <a:hlinkClick xmlns:r="http://schemas.openxmlformats.org/officeDocument/2006/relationships" r:id="rId13"/>
            <a:extLst>
              <a:ext uri="{FF2B5EF4-FFF2-40B4-BE49-F238E27FC236}">
                <a16:creationId xmlns:a16="http://schemas.microsoft.com/office/drawing/2014/main" id="{705D58D3-9224-4979-BD7C-A71583B3125C}"/>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8" name="Rectangle 37">
            <a:hlinkClick xmlns:r="http://schemas.openxmlformats.org/officeDocument/2006/relationships" r:id="rId14"/>
            <a:extLst>
              <a:ext uri="{FF2B5EF4-FFF2-40B4-BE49-F238E27FC236}">
                <a16:creationId xmlns:a16="http://schemas.microsoft.com/office/drawing/2014/main" id="{20227F6E-62FB-460F-8155-F32D8A5644FD}"/>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9" name="Rectangle 38">
            <a:hlinkClick xmlns:r="http://schemas.openxmlformats.org/officeDocument/2006/relationships" r:id="rId15"/>
            <a:extLst>
              <a:ext uri="{FF2B5EF4-FFF2-40B4-BE49-F238E27FC236}">
                <a16:creationId xmlns:a16="http://schemas.microsoft.com/office/drawing/2014/main" id="{BDAC9D18-E41F-4560-9A85-DEBC5185B869}"/>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40" name="Rectangle 39">
            <a:hlinkClick xmlns:r="http://schemas.openxmlformats.org/officeDocument/2006/relationships" r:id="rId16"/>
            <a:extLst>
              <a:ext uri="{FF2B5EF4-FFF2-40B4-BE49-F238E27FC236}">
                <a16:creationId xmlns:a16="http://schemas.microsoft.com/office/drawing/2014/main" id="{D6528149-2A89-41C5-A856-E15882EDB1BA}"/>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41" name="Rectangle 40">
            <a:hlinkClick xmlns:r="http://schemas.openxmlformats.org/officeDocument/2006/relationships" r:id="rId17"/>
            <a:extLst>
              <a:ext uri="{FF2B5EF4-FFF2-40B4-BE49-F238E27FC236}">
                <a16:creationId xmlns:a16="http://schemas.microsoft.com/office/drawing/2014/main" id="{DEF601A6-D1FC-4328-AEF3-7C9693883CD4}"/>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42" name="Rectangle 41">
            <a:hlinkClick xmlns:r="http://schemas.openxmlformats.org/officeDocument/2006/relationships" r:id="rId18"/>
            <a:extLst>
              <a:ext uri="{FF2B5EF4-FFF2-40B4-BE49-F238E27FC236}">
                <a16:creationId xmlns:a16="http://schemas.microsoft.com/office/drawing/2014/main" id="{3C8FB470-886B-4910-AB38-003B31046F83}"/>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236</xdr:row>
      <xdr:rowOff>0</xdr:rowOff>
    </xdr:from>
    <xdr:to>
      <xdr:col>9</xdr:col>
      <xdr:colOff>295190</xdr:colOff>
      <xdr:row>237</xdr:row>
      <xdr:rowOff>65703</xdr:rowOff>
    </xdr:to>
    <xdr:grpSp>
      <xdr:nvGrpSpPr>
        <xdr:cNvPr id="20" name="Group 19">
          <a:extLst>
            <a:ext uri="{FF2B5EF4-FFF2-40B4-BE49-F238E27FC236}">
              <a16:creationId xmlns:a16="http://schemas.microsoft.com/office/drawing/2014/main" id="{AFF21D81-2169-49E6-A953-01DFFA2418C0}"/>
            </a:ext>
          </a:extLst>
        </xdr:cNvPr>
        <xdr:cNvGrpSpPr/>
      </xdr:nvGrpSpPr>
      <xdr:grpSpPr>
        <a:xfrm>
          <a:off x="0" y="63276480"/>
          <a:ext cx="9119150" cy="248583"/>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63C43FE7-4B41-4403-81E7-24245C727EB5}"/>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D40D17D2-E457-4436-B49E-150685923F82}"/>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5543ACDC-4832-4D4C-BD32-A2580C2733B2}"/>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AAE5E157-3CF2-445F-86EB-00319259CB31}"/>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922E2D11-6656-4BFA-B82A-B012379C383C}"/>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00D6F9F4-FD7E-4FC7-A619-083E5B3570C7}"/>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2A63C1CA-4E0F-4F64-B7EA-7016B3DC5A57}"/>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F8FB2120-40A6-4FF6-B1BD-C6657171621F}"/>
              </a:ext>
            </a:extLst>
          </xdr:cNvPr>
          <xdr:cNvSpPr/>
        </xdr:nvSpPr>
        <xdr:spPr>
          <a:xfrm>
            <a:off x="3303788" y="7761997"/>
            <a:ext cx="411390"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01C25D1D-4F4A-47DE-842C-E2A3AD586BBA}"/>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C8D8079C-3B6F-4073-BE3E-D2FEDA639E4B}"/>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97B1818B-1809-4501-A51E-634A3C2CDA90}"/>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extLst>
              <a:ext uri="{FF2B5EF4-FFF2-40B4-BE49-F238E27FC236}">
                <a16:creationId xmlns:a16="http://schemas.microsoft.com/office/drawing/2014/main" id="{5C69B915-E885-40FB-BF32-28D0CB7407D2}"/>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2"/>
            <a:extLst>
              <a:ext uri="{FF2B5EF4-FFF2-40B4-BE49-F238E27FC236}">
                <a16:creationId xmlns:a16="http://schemas.microsoft.com/office/drawing/2014/main" id="{F5EBE100-2FF2-4F81-926F-2CCA51C9B270}"/>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3"/>
            <a:extLst>
              <a:ext uri="{FF2B5EF4-FFF2-40B4-BE49-F238E27FC236}">
                <a16:creationId xmlns:a16="http://schemas.microsoft.com/office/drawing/2014/main" id="{68CEF5A6-7021-43D5-8838-E2B2987F2406}"/>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4"/>
            <a:extLst>
              <a:ext uri="{FF2B5EF4-FFF2-40B4-BE49-F238E27FC236}">
                <a16:creationId xmlns:a16="http://schemas.microsoft.com/office/drawing/2014/main" id="{71235F6E-0D21-46AC-BDAA-B43D1A168770}"/>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5"/>
            <a:extLst>
              <a:ext uri="{FF2B5EF4-FFF2-40B4-BE49-F238E27FC236}">
                <a16:creationId xmlns:a16="http://schemas.microsoft.com/office/drawing/2014/main" id="{E1A5D4B2-ED90-4F92-89FD-9058CA7C8F97}"/>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6"/>
            <a:extLst>
              <a:ext uri="{FF2B5EF4-FFF2-40B4-BE49-F238E27FC236}">
                <a16:creationId xmlns:a16="http://schemas.microsoft.com/office/drawing/2014/main" id="{253EEA0C-61AF-488B-880D-5A86865A7D51}"/>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7"/>
            <a:extLst>
              <a:ext uri="{FF2B5EF4-FFF2-40B4-BE49-F238E27FC236}">
                <a16:creationId xmlns:a16="http://schemas.microsoft.com/office/drawing/2014/main" id="{9D96D407-5C26-4CF5-A4B0-364544E0C792}"/>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74</xdr:row>
      <xdr:rowOff>0</xdr:rowOff>
    </xdr:from>
    <xdr:to>
      <xdr:col>7</xdr:col>
      <xdr:colOff>803479</xdr:colOff>
      <xdr:row>75</xdr:row>
      <xdr:rowOff>66568</xdr:rowOff>
    </xdr:to>
    <xdr:grpSp>
      <xdr:nvGrpSpPr>
        <xdr:cNvPr id="20" name="Group 19">
          <a:extLst>
            <a:ext uri="{FF2B5EF4-FFF2-40B4-BE49-F238E27FC236}">
              <a16:creationId xmlns:a16="http://schemas.microsoft.com/office/drawing/2014/main" id="{163948A4-24BD-41FF-9355-09AA33CB9C0A}"/>
            </a:ext>
          </a:extLst>
        </xdr:cNvPr>
        <xdr:cNvGrpSpPr/>
      </xdr:nvGrpSpPr>
      <xdr:grpSpPr>
        <a:xfrm>
          <a:off x="0" y="13830300"/>
          <a:ext cx="8652079" cy="251625"/>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D17AA216-EF7A-4FC3-99FF-89B91D97437B}"/>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E2CA4E2C-B11E-4374-AC61-123A3D9268A0}"/>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52A109A7-9974-468E-9DD5-F7DD03692850}"/>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27ECD83E-7665-44B3-9043-74BC2ECAB5F4}"/>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92A08A9E-47B7-4DAE-AFB9-07D19C3A4D2F}"/>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639A2398-3864-4B3E-A653-6083641D793A}"/>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60DBD641-57A8-4D0F-B0F8-ABECE00AC3DB}"/>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AC055B97-47E4-4E42-83D7-9F3CE08A3C09}"/>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CED340D7-7300-4C8F-B6A3-6BB509C654EB}"/>
              </a:ext>
            </a:extLst>
          </xdr:cNvPr>
          <xdr:cNvSpPr/>
        </xdr:nvSpPr>
        <xdr:spPr>
          <a:xfrm>
            <a:off x="3773758" y="7761997"/>
            <a:ext cx="399960"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63EE2AC0-AD66-48BD-A657-FC9D9C5FDF60}"/>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1EF82568-D92F-41E1-A46F-6E9FBC936263}"/>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extLst>
              <a:ext uri="{FF2B5EF4-FFF2-40B4-BE49-F238E27FC236}">
                <a16:creationId xmlns:a16="http://schemas.microsoft.com/office/drawing/2014/main" id="{254A4039-0BE8-4607-AE66-29066DFA97CA}"/>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2"/>
            <a:extLst>
              <a:ext uri="{FF2B5EF4-FFF2-40B4-BE49-F238E27FC236}">
                <a16:creationId xmlns:a16="http://schemas.microsoft.com/office/drawing/2014/main" id="{924A7D64-D858-4223-9169-CFEDB05F8045}"/>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3"/>
            <a:extLst>
              <a:ext uri="{FF2B5EF4-FFF2-40B4-BE49-F238E27FC236}">
                <a16:creationId xmlns:a16="http://schemas.microsoft.com/office/drawing/2014/main" id="{E2385212-F6E5-46B9-867C-B7C388583D15}"/>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4"/>
            <a:extLst>
              <a:ext uri="{FF2B5EF4-FFF2-40B4-BE49-F238E27FC236}">
                <a16:creationId xmlns:a16="http://schemas.microsoft.com/office/drawing/2014/main" id="{096DBED8-91AA-4DFB-8022-B59453376ECE}"/>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5"/>
            <a:extLst>
              <a:ext uri="{FF2B5EF4-FFF2-40B4-BE49-F238E27FC236}">
                <a16:creationId xmlns:a16="http://schemas.microsoft.com/office/drawing/2014/main" id="{BC007051-DE4A-497D-9867-04467E837D8A}"/>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6"/>
            <a:extLst>
              <a:ext uri="{FF2B5EF4-FFF2-40B4-BE49-F238E27FC236}">
                <a16:creationId xmlns:a16="http://schemas.microsoft.com/office/drawing/2014/main" id="{1606CD3A-543E-4A85-ABED-08C26CBA1BEC}"/>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7"/>
            <a:extLst>
              <a:ext uri="{FF2B5EF4-FFF2-40B4-BE49-F238E27FC236}">
                <a16:creationId xmlns:a16="http://schemas.microsoft.com/office/drawing/2014/main" id="{315AB227-BDC8-4FA0-BE91-A82B0FF663EE}"/>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43</xdr:row>
      <xdr:rowOff>0</xdr:rowOff>
    </xdr:from>
    <xdr:to>
      <xdr:col>8</xdr:col>
      <xdr:colOff>270079</xdr:colOff>
      <xdr:row>44</xdr:row>
      <xdr:rowOff>66568</xdr:rowOff>
    </xdr:to>
    <xdr:grpSp>
      <xdr:nvGrpSpPr>
        <xdr:cNvPr id="20" name="Group 19">
          <a:extLst>
            <a:ext uri="{FF2B5EF4-FFF2-40B4-BE49-F238E27FC236}">
              <a16:creationId xmlns:a16="http://schemas.microsoft.com/office/drawing/2014/main" id="{C6A87EB4-B135-49D7-A104-E80AB81C8AD9}"/>
            </a:ext>
          </a:extLst>
        </xdr:cNvPr>
        <xdr:cNvGrpSpPr/>
      </xdr:nvGrpSpPr>
      <xdr:grpSpPr>
        <a:xfrm>
          <a:off x="0" y="9288780"/>
          <a:ext cx="8652079" cy="249448"/>
          <a:chOff x="55908" y="7761997"/>
          <a:chExt cx="8663658" cy="275214"/>
        </a:xfrm>
      </xdr:grpSpPr>
      <xdr:sp macro="" textlink="">
        <xdr:nvSpPr>
          <xdr:cNvPr id="21" name="Rectangle 20">
            <a:hlinkClick xmlns:r="http://schemas.openxmlformats.org/officeDocument/2006/relationships" r:id="rId1"/>
            <a:extLst>
              <a:ext uri="{FF2B5EF4-FFF2-40B4-BE49-F238E27FC236}">
                <a16:creationId xmlns:a16="http://schemas.microsoft.com/office/drawing/2014/main" id="{D06C900E-D197-4DAC-B4E3-C6E1A03343D4}"/>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2" name="Rectangle 21">
            <a:hlinkClick xmlns:r="http://schemas.openxmlformats.org/officeDocument/2006/relationships" r:id="rId2"/>
            <a:extLst>
              <a:ext uri="{FF2B5EF4-FFF2-40B4-BE49-F238E27FC236}">
                <a16:creationId xmlns:a16="http://schemas.microsoft.com/office/drawing/2014/main" id="{595D6FF9-5D69-4077-8FB9-6A8F7D2C7BEE}"/>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3" name="Rectangle 22">
            <a:hlinkClick xmlns:r="http://schemas.openxmlformats.org/officeDocument/2006/relationships" r:id="rId3"/>
            <a:extLst>
              <a:ext uri="{FF2B5EF4-FFF2-40B4-BE49-F238E27FC236}">
                <a16:creationId xmlns:a16="http://schemas.microsoft.com/office/drawing/2014/main" id="{9B200DAD-5875-4E61-8A0E-50D1D29392E3}"/>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4" name="Rectangle 23">
            <a:hlinkClick xmlns:r="http://schemas.openxmlformats.org/officeDocument/2006/relationships" r:id="rId4"/>
            <a:extLst>
              <a:ext uri="{FF2B5EF4-FFF2-40B4-BE49-F238E27FC236}">
                <a16:creationId xmlns:a16="http://schemas.microsoft.com/office/drawing/2014/main" id="{A6622B0F-0647-4CC5-B272-9901E748C3FA}"/>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5" name="Rectangle 24">
            <a:hlinkClick xmlns:r="http://schemas.openxmlformats.org/officeDocument/2006/relationships" r:id="rId5"/>
            <a:extLst>
              <a:ext uri="{FF2B5EF4-FFF2-40B4-BE49-F238E27FC236}">
                <a16:creationId xmlns:a16="http://schemas.microsoft.com/office/drawing/2014/main" id="{4B1310C0-BC6C-4C80-995C-AA1BED780FAF}"/>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6" name="Rectangle 25">
            <a:hlinkClick xmlns:r="http://schemas.openxmlformats.org/officeDocument/2006/relationships" r:id="rId6"/>
            <a:extLst>
              <a:ext uri="{FF2B5EF4-FFF2-40B4-BE49-F238E27FC236}">
                <a16:creationId xmlns:a16="http://schemas.microsoft.com/office/drawing/2014/main" id="{7271220C-0F6D-4F31-AD83-4FA021DB2136}"/>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7" name="Rectangle 26">
            <a:hlinkClick xmlns:r="http://schemas.openxmlformats.org/officeDocument/2006/relationships" r:id="rId7"/>
            <a:extLst>
              <a:ext uri="{FF2B5EF4-FFF2-40B4-BE49-F238E27FC236}">
                <a16:creationId xmlns:a16="http://schemas.microsoft.com/office/drawing/2014/main" id="{00F84382-1181-4506-96A4-3F468A83F7DF}"/>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8" name="Rectangle 27">
            <a:hlinkClick xmlns:r="http://schemas.openxmlformats.org/officeDocument/2006/relationships" r:id="rId8"/>
            <a:extLst>
              <a:ext uri="{FF2B5EF4-FFF2-40B4-BE49-F238E27FC236}">
                <a16:creationId xmlns:a16="http://schemas.microsoft.com/office/drawing/2014/main" id="{413F2252-C08D-42E5-9F48-C796714F7E36}"/>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29" name="Rectangle 28">
            <a:hlinkClick xmlns:r="http://schemas.openxmlformats.org/officeDocument/2006/relationships" r:id="rId9"/>
            <a:extLst>
              <a:ext uri="{FF2B5EF4-FFF2-40B4-BE49-F238E27FC236}">
                <a16:creationId xmlns:a16="http://schemas.microsoft.com/office/drawing/2014/main" id="{1B1AE042-AA1D-40EB-A3BF-A0BFC598178D}"/>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0" name="Rectangle 29">
            <a:hlinkClick xmlns:r="http://schemas.openxmlformats.org/officeDocument/2006/relationships" r:id="rId10"/>
            <a:extLst>
              <a:ext uri="{FF2B5EF4-FFF2-40B4-BE49-F238E27FC236}">
                <a16:creationId xmlns:a16="http://schemas.microsoft.com/office/drawing/2014/main" id="{4921AFC0-3822-4C49-B2B4-F41CC49B4A44}"/>
              </a:ext>
            </a:extLst>
          </xdr:cNvPr>
          <xdr:cNvSpPr/>
        </xdr:nvSpPr>
        <xdr:spPr>
          <a:xfrm>
            <a:off x="4245634" y="7761997"/>
            <a:ext cx="384720" cy="259620"/>
          </a:xfrm>
          <a:prstGeom prst="rect">
            <a:avLst/>
          </a:prstGeom>
          <a:solidFill>
            <a:schemeClr val="tx2">
              <a:lumMod val="40000"/>
              <a:lumOff val="60000"/>
            </a:schemeClr>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1"/>
            <a:extLst>
              <a:ext uri="{FF2B5EF4-FFF2-40B4-BE49-F238E27FC236}">
                <a16:creationId xmlns:a16="http://schemas.microsoft.com/office/drawing/2014/main" id="{9AED13BB-CC6B-49B8-A261-3CA85BCA7773}"/>
              </a:ext>
            </a:extLst>
          </xdr:cNvPr>
          <xdr:cNvSpPr/>
        </xdr:nvSpPr>
        <xdr:spPr>
          <a:xfrm>
            <a:off x="4706078" y="7761997"/>
            <a:ext cx="420734"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2" name="Rectangle 31">
            <a:hlinkClick xmlns:r="http://schemas.openxmlformats.org/officeDocument/2006/relationships" r:id="rId12"/>
            <a:extLst>
              <a:ext uri="{FF2B5EF4-FFF2-40B4-BE49-F238E27FC236}">
                <a16:creationId xmlns:a16="http://schemas.microsoft.com/office/drawing/2014/main" id="{16A85A4E-9441-4B1D-98FF-CBF2A76C71C0}"/>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3" name="Rectangle 32">
            <a:hlinkClick xmlns:r="http://schemas.openxmlformats.org/officeDocument/2006/relationships" r:id="rId13"/>
            <a:extLst>
              <a:ext uri="{FF2B5EF4-FFF2-40B4-BE49-F238E27FC236}">
                <a16:creationId xmlns:a16="http://schemas.microsoft.com/office/drawing/2014/main" id="{1053A5BD-8C64-4CF1-B8FE-431EC131B0DF}"/>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4" name="Rectangle 33">
            <a:hlinkClick xmlns:r="http://schemas.openxmlformats.org/officeDocument/2006/relationships" r:id="rId14"/>
            <a:extLst>
              <a:ext uri="{FF2B5EF4-FFF2-40B4-BE49-F238E27FC236}">
                <a16:creationId xmlns:a16="http://schemas.microsoft.com/office/drawing/2014/main" id="{8281EB8E-7846-4124-B51B-48B1BF61E2DA}"/>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5" name="Rectangle 34">
            <a:hlinkClick xmlns:r="http://schemas.openxmlformats.org/officeDocument/2006/relationships" r:id="rId15"/>
            <a:extLst>
              <a:ext uri="{FF2B5EF4-FFF2-40B4-BE49-F238E27FC236}">
                <a16:creationId xmlns:a16="http://schemas.microsoft.com/office/drawing/2014/main" id="{41B1793E-2A5B-4884-94CA-A1790377079E}"/>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6" name="Rectangle 35">
            <a:hlinkClick xmlns:r="http://schemas.openxmlformats.org/officeDocument/2006/relationships" r:id="rId16"/>
            <a:extLst>
              <a:ext uri="{FF2B5EF4-FFF2-40B4-BE49-F238E27FC236}">
                <a16:creationId xmlns:a16="http://schemas.microsoft.com/office/drawing/2014/main" id="{0540B279-FCD3-4406-A56C-43A2EC205A76}"/>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7" name="Rectangle 36">
            <a:hlinkClick xmlns:r="http://schemas.openxmlformats.org/officeDocument/2006/relationships" r:id="rId17"/>
            <a:extLst>
              <a:ext uri="{FF2B5EF4-FFF2-40B4-BE49-F238E27FC236}">
                <a16:creationId xmlns:a16="http://schemas.microsoft.com/office/drawing/2014/main" id="{C4E85B2C-2E1A-4898-B7D5-4EABD17F6DDA}"/>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8" name="Rectangle 37">
            <a:hlinkClick xmlns:r="http://schemas.openxmlformats.org/officeDocument/2006/relationships" r:id="rId18"/>
            <a:extLst>
              <a:ext uri="{FF2B5EF4-FFF2-40B4-BE49-F238E27FC236}">
                <a16:creationId xmlns:a16="http://schemas.microsoft.com/office/drawing/2014/main" id="{AF875678-D2A5-4291-BCC0-2BB6D0001289}"/>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57</xdr:row>
      <xdr:rowOff>0</xdr:rowOff>
    </xdr:from>
    <xdr:to>
      <xdr:col>8</xdr:col>
      <xdr:colOff>651079</xdr:colOff>
      <xdr:row>58</xdr:row>
      <xdr:rowOff>66568</xdr:rowOff>
    </xdr:to>
    <xdr:grpSp>
      <xdr:nvGrpSpPr>
        <xdr:cNvPr id="21" name="Group 20">
          <a:extLst>
            <a:ext uri="{FF2B5EF4-FFF2-40B4-BE49-F238E27FC236}">
              <a16:creationId xmlns:a16="http://schemas.microsoft.com/office/drawing/2014/main" id="{07653F50-E851-4420-A5DF-E2576EF28756}"/>
            </a:ext>
          </a:extLst>
        </xdr:cNvPr>
        <xdr:cNvGrpSpPr/>
      </xdr:nvGrpSpPr>
      <xdr:grpSpPr>
        <a:xfrm>
          <a:off x="0" y="11449050"/>
          <a:ext cx="8658429" cy="250718"/>
          <a:chOff x="55908" y="7761997"/>
          <a:chExt cx="8663658" cy="275214"/>
        </a:xfrm>
      </xdr:grpSpPr>
      <xdr:sp macro="" textlink="">
        <xdr:nvSpPr>
          <xdr:cNvPr id="22" name="Rectangle 21">
            <a:hlinkClick xmlns:r="http://schemas.openxmlformats.org/officeDocument/2006/relationships" r:id="rId1"/>
            <a:extLst>
              <a:ext uri="{FF2B5EF4-FFF2-40B4-BE49-F238E27FC236}">
                <a16:creationId xmlns:a16="http://schemas.microsoft.com/office/drawing/2014/main" id="{6B1AE5B9-806E-4ABD-88AA-7B95388B2D51}"/>
              </a:ext>
            </a:extLst>
          </xdr:cNvPr>
          <xdr:cNvSpPr/>
        </xdr:nvSpPr>
        <xdr:spPr>
          <a:xfrm>
            <a:off x="5590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 </a:t>
            </a:r>
          </a:p>
        </xdr:txBody>
      </xdr:sp>
      <xdr:sp macro="" textlink="">
        <xdr:nvSpPr>
          <xdr:cNvPr id="23" name="Rectangle 22">
            <a:hlinkClick xmlns:r="http://schemas.openxmlformats.org/officeDocument/2006/relationships" r:id="rId2"/>
            <a:extLst>
              <a:ext uri="{FF2B5EF4-FFF2-40B4-BE49-F238E27FC236}">
                <a16:creationId xmlns:a16="http://schemas.microsoft.com/office/drawing/2014/main" id="{07B00AF9-F4BD-4DE1-AC67-62A72789CD42}"/>
              </a:ext>
            </a:extLst>
          </xdr:cNvPr>
          <xdr:cNvSpPr/>
        </xdr:nvSpPr>
        <xdr:spPr>
          <a:xfrm>
            <a:off x="516353" y="7761997"/>
            <a:ext cx="40948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 </a:t>
            </a:r>
          </a:p>
        </xdr:txBody>
      </xdr:sp>
      <xdr:sp macro="" textlink="">
        <xdr:nvSpPr>
          <xdr:cNvPr id="24" name="Rectangle 23">
            <a:hlinkClick xmlns:r="http://schemas.openxmlformats.org/officeDocument/2006/relationships" r:id="rId3"/>
            <a:extLst>
              <a:ext uri="{FF2B5EF4-FFF2-40B4-BE49-F238E27FC236}">
                <a16:creationId xmlns:a16="http://schemas.microsoft.com/office/drawing/2014/main" id="{251C02C6-A234-4217-8951-1EA85A16E8F6}"/>
              </a:ext>
            </a:extLst>
          </xdr:cNvPr>
          <xdr:cNvSpPr/>
        </xdr:nvSpPr>
        <xdr:spPr>
          <a:xfrm>
            <a:off x="988228" y="7761997"/>
            <a:ext cx="399960"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III </a:t>
            </a:r>
          </a:p>
        </xdr:txBody>
      </xdr:sp>
      <xdr:sp macro="" textlink="">
        <xdr:nvSpPr>
          <xdr:cNvPr id="25" name="Rectangle 24">
            <a:hlinkClick xmlns:r="http://schemas.openxmlformats.org/officeDocument/2006/relationships" r:id="rId4"/>
            <a:extLst>
              <a:ext uri="{FF2B5EF4-FFF2-40B4-BE49-F238E27FC236}">
                <a16:creationId xmlns:a16="http://schemas.microsoft.com/office/drawing/2014/main" id="{79EA95C9-C831-4A87-8475-23B6A2986B61}"/>
              </a:ext>
            </a:extLst>
          </xdr:cNvPr>
          <xdr:cNvSpPr/>
        </xdr:nvSpPr>
        <xdr:spPr>
          <a:xfrm>
            <a:off x="1458198" y="7761997"/>
            <a:ext cx="386625" cy="259620"/>
          </a:xfrm>
          <a:prstGeom prst="rect">
            <a:avLst/>
          </a:prstGeom>
          <a:solidFill>
            <a:sysClr val="window" lastClr="FFFFFF"/>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V</a:t>
            </a:r>
            <a:endParaRPr lang="lt-LT" sz="1100">
              <a:solidFill>
                <a:schemeClr val="tx2"/>
              </a:solidFill>
            </a:endParaRPr>
          </a:p>
        </xdr:txBody>
      </xdr:sp>
      <xdr:sp macro="" textlink="">
        <xdr:nvSpPr>
          <xdr:cNvPr id="26" name="Rectangle 25">
            <a:hlinkClick xmlns:r="http://schemas.openxmlformats.org/officeDocument/2006/relationships" r:id="rId5"/>
            <a:extLst>
              <a:ext uri="{FF2B5EF4-FFF2-40B4-BE49-F238E27FC236}">
                <a16:creationId xmlns:a16="http://schemas.microsoft.com/office/drawing/2014/main" id="{7BDA3CF2-A7C6-49C1-A84C-DB9C9BE9D255}"/>
              </a:ext>
            </a:extLst>
          </xdr:cNvPr>
          <xdr:cNvSpPr/>
        </xdr:nvSpPr>
        <xdr:spPr>
          <a:xfrm>
            <a:off x="1920548" y="7761997"/>
            <a:ext cx="38281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 </a:t>
            </a:r>
          </a:p>
        </xdr:txBody>
      </xdr:sp>
      <xdr:sp macro="" textlink="">
        <xdr:nvSpPr>
          <xdr:cNvPr id="27" name="Rectangle 26">
            <a:hlinkClick xmlns:r="http://schemas.openxmlformats.org/officeDocument/2006/relationships" r:id="rId6"/>
            <a:extLst>
              <a:ext uri="{FF2B5EF4-FFF2-40B4-BE49-F238E27FC236}">
                <a16:creationId xmlns:a16="http://schemas.microsoft.com/office/drawing/2014/main" id="{23FBB1F8-C296-4B41-9192-C33BAFF60764}"/>
              </a:ext>
            </a:extLst>
          </xdr:cNvPr>
          <xdr:cNvSpPr/>
        </xdr:nvSpPr>
        <xdr:spPr>
          <a:xfrm>
            <a:off x="2384803" y="7761997"/>
            <a:ext cx="386625"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a:t>
            </a:r>
            <a:r>
              <a:rPr lang="lt-LT" sz="1100">
                <a:solidFill>
                  <a:schemeClr val="tx2"/>
                </a:solidFill>
              </a:rPr>
              <a:t>I </a:t>
            </a:r>
          </a:p>
        </xdr:txBody>
      </xdr:sp>
      <xdr:sp macro="" textlink="">
        <xdr:nvSpPr>
          <xdr:cNvPr id="28" name="Rectangle 27">
            <a:hlinkClick xmlns:r="http://schemas.openxmlformats.org/officeDocument/2006/relationships" r:id="rId7"/>
            <a:extLst>
              <a:ext uri="{FF2B5EF4-FFF2-40B4-BE49-F238E27FC236}">
                <a16:creationId xmlns:a16="http://schemas.microsoft.com/office/drawing/2014/main" id="{558F4302-5093-4471-A5A4-8A62E7F447A0}"/>
              </a:ext>
            </a:extLst>
          </xdr:cNvPr>
          <xdr:cNvSpPr/>
        </xdr:nvSpPr>
        <xdr:spPr>
          <a:xfrm>
            <a:off x="284143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a:t>
            </a:r>
            <a:r>
              <a:rPr lang="lt-LT" sz="1100">
                <a:solidFill>
                  <a:schemeClr val="tx2"/>
                </a:solidFill>
              </a:rPr>
              <a:t>I </a:t>
            </a:r>
          </a:p>
        </xdr:txBody>
      </xdr:sp>
      <xdr:sp macro="" textlink="">
        <xdr:nvSpPr>
          <xdr:cNvPr id="29" name="Rectangle 28">
            <a:hlinkClick xmlns:r="http://schemas.openxmlformats.org/officeDocument/2006/relationships" r:id="rId8"/>
            <a:extLst>
              <a:ext uri="{FF2B5EF4-FFF2-40B4-BE49-F238E27FC236}">
                <a16:creationId xmlns:a16="http://schemas.microsoft.com/office/drawing/2014/main" id="{1DE62578-7D32-4181-9D12-4D1BFA4ABD25}"/>
              </a:ext>
            </a:extLst>
          </xdr:cNvPr>
          <xdr:cNvSpPr/>
        </xdr:nvSpPr>
        <xdr:spPr>
          <a:xfrm>
            <a:off x="3303788" y="7761997"/>
            <a:ext cx="41139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VIII</a:t>
            </a:r>
            <a:r>
              <a:rPr lang="lt-LT" sz="1100">
                <a:solidFill>
                  <a:schemeClr val="tx2"/>
                </a:solidFill>
              </a:rPr>
              <a:t> </a:t>
            </a:r>
          </a:p>
        </xdr:txBody>
      </xdr:sp>
      <xdr:sp macro="" textlink="">
        <xdr:nvSpPr>
          <xdr:cNvPr id="30" name="Rectangle 29">
            <a:hlinkClick xmlns:r="http://schemas.openxmlformats.org/officeDocument/2006/relationships" r:id="rId9"/>
            <a:extLst>
              <a:ext uri="{FF2B5EF4-FFF2-40B4-BE49-F238E27FC236}">
                <a16:creationId xmlns:a16="http://schemas.microsoft.com/office/drawing/2014/main" id="{5E38EDD0-F3CC-4D62-8F4D-83FD2F1C9E68}"/>
              </a:ext>
            </a:extLst>
          </xdr:cNvPr>
          <xdr:cNvSpPr/>
        </xdr:nvSpPr>
        <xdr:spPr>
          <a:xfrm>
            <a:off x="3773758" y="7761997"/>
            <a:ext cx="39996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lt-LT" sz="1100">
                <a:solidFill>
                  <a:schemeClr val="tx2"/>
                </a:solidFill>
              </a:rPr>
              <a:t>I</a:t>
            </a:r>
            <a:r>
              <a:rPr lang="en-US" sz="1100">
                <a:solidFill>
                  <a:schemeClr val="tx2"/>
                </a:solidFill>
              </a:rPr>
              <a:t>X</a:t>
            </a:r>
            <a:r>
              <a:rPr lang="lt-LT" sz="1100">
                <a:solidFill>
                  <a:schemeClr val="tx2"/>
                </a:solidFill>
              </a:rPr>
              <a:t> </a:t>
            </a:r>
          </a:p>
        </xdr:txBody>
      </xdr:sp>
      <xdr:sp macro="" textlink="">
        <xdr:nvSpPr>
          <xdr:cNvPr id="31" name="Rectangle 30">
            <a:hlinkClick xmlns:r="http://schemas.openxmlformats.org/officeDocument/2006/relationships" r:id="rId10"/>
            <a:extLst>
              <a:ext uri="{FF2B5EF4-FFF2-40B4-BE49-F238E27FC236}">
                <a16:creationId xmlns:a16="http://schemas.microsoft.com/office/drawing/2014/main" id="{A50B4582-0EF8-4F87-8443-84B9376E794A}"/>
              </a:ext>
            </a:extLst>
          </xdr:cNvPr>
          <xdr:cNvSpPr/>
        </xdr:nvSpPr>
        <xdr:spPr>
          <a:xfrm>
            <a:off x="4245634" y="7761997"/>
            <a:ext cx="384720" cy="259620"/>
          </a:xfrm>
          <a:prstGeom prst="rect">
            <a:avLst/>
          </a:prstGeom>
          <a:solidFill>
            <a:schemeClr val="bg1"/>
          </a:solidFill>
          <a:ln w="3175">
            <a:noFill/>
            <a:headEnd type="none" w="med" len="med"/>
            <a:tailEnd type="none" w="med" len="med"/>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solidFill>
                  <a:schemeClr val="tx2"/>
                </a:solidFill>
              </a:rPr>
              <a:t>X</a:t>
            </a:r>
            <a:r>
              <a:rPr lang="lt-LT" sz="1100">
                <a:solidFill>
                  <a:schemeClr val="tx2"/>
                </a:solidFill>
              </a:rPr>
              <a:t> </a:t>
            </a:r>
          </a:p>
        </xdr:txBody>
      </xdr:sp>
      <xdr:sp macro="" textlink="">
        <xdr:nvSpPr>
          <xdr:cNvPr id="32" name="Rectangle 31">
            <a:hlinkClick xmlns:r="http://schemas.openxmlformats.org/officeDocument/2006/relationships" r:id="rId11"/>
            <a:extLst>
              <a:ext uri="{FF2B5EF4-FFF2-40B4-BE49-F238E27FC236}">
                <a16:creationId xmlns:a16="http://schemas.microsoft.com/office/drawing/2014/main" id="{9B2AF21B-6602-4EEB-AEAF-3049AAF49987}"/>
              </a:ext>
            </a:extLst>
          </xdr:cNvPr>
          <xdr:cNvSpPr/>
        </xdr:nvSpPr>
        <xdr:spPr>
          <a:xfrm>
            <a:off x="4706078" y="7761997"/>
            <a:ext cx="420734" cy="259620"/>
          </a:xfrm>
          <a:prstGeom prst="rect">
            <a:avLst/>
          </a:prstGeom>
          <a:solidFill>
            <a:schemeClr val="accent6">
              <a:lumMod val="40000"/>
              <a:lumOff val="60000"/>
            </a:schemeClr>
          </a:solidFill>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sz="1100">
                <a:solidFill>
                  <a:schemeClr val="tx2"/>
                </a:solidFill>
              </a:rPr>
              <a:t>X</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3" name="Rectangle 32">
            <a:hlinkClick xmlns:r="http://schemas.openxmlformats.org/officeDocument/2006/relationships" r:id="rId12"/>
            <a:extLst>
              <a:ext uri="{FF2B5EF4-FFF2-40B4-BE49-F238E27FC236}">
                <a16:creationId xmlns:a16="http://schemas.microsoft.com/office/drawing/2014/main" id="{ABE2C634-FEF7-4D9D-A53B-9D14C973E769}"/>
              </a:ext>
            </a:extLst>
          </xdr:cNvPr>
          <xdr:cNvSpPr/>
        </xdr:nvSpPr>
        <xdr:spPr>
          <a:xfrm>
            <a:off x="5198727" y="7761997"/>
            <a:ext cx="430259" cy="259620"/>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4" name="Rectangle 33">
            <a:hlinkClick xmlns:r="http://schemas.openxmlformats.org/officeDocument/2006/relationships" r:id="rId13"/>
            <a:extLst>
              <a:ext uri="{FF2B5EF4-FFF2-40B4-BE49-F238E27FC236}">
                <a16:creationId xmlns:a16="http://schemas.microsoft.com/office/drawing/2014/main" id="{49162D9A-48F5-4FB7-B0A7-9363AD51BA8E}"/>
              </a:ext>
            </a:extLst>
          </xdr:cNvPr>
          <xdr:cNvSpPr/>
        </xdr:nvSpPr>
        <xdr:spPr>
          <a:xfrm>
            <a:off x="5695186"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5" name="Rectangle 34">
            <a:hlinkClick xmlns:r="http://schemas.openxmlformats.org/officeDocument/2006/relationships" r:id="rId14"/>
            <a:extLst>
              <a:ext uri="{FF2B5EF4-FFF2-40B4-BE49-F238E27FC236}">
                <a16:creationId xmlns:a16="http://schemas.microsoft.com/office/drawing/2014/main" id="{417D7764-D653-496A-9A7B-B33BE15C7E40}"/>
              </a:ext>
            </a:extLst>
          </xdr:cNvPr>
          <xdr:cNvSpPr/>
        </xdr:nvSpPr>
        <xdr:spPr>
          <a:xfrm>
            <a:off x="6199264" y="7764855"/>
            <a:ext cx="43978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.1</a:t>
            </a:r>
            <a:endParaRPr lang="lt-LT" sz="1100">
              <a:solidFill>
                <a:schemeClr val="tx2"/>
              </a:solidFill>
            </a:endParaRPr>
          </a:p>
        </xdr:txBody>
      </xdr:sp>
      <xdr:sp macro="" textlink="">
        <xdr:nvSpPr>
          <xdr:cNvPr id="36" name="Rectangle 35">
            <a:hlinkClick xmlns:r="http://schemas.openxmlformats.org/officeDocument/2006/relationships" r:id="rId15"/>
            <a:extLst>
              <a:ext uri="{FF2B5EF4-FFF2-40B4-BE49-F238E27FC236}">
                <a16:creationId xmlns:a16="http://schemas.microsoft.com/office/drawing/2014/main" id="{95B77AB0-BB68-4D5F-B799-CFABF7ACE9AD}"/>
              </a:ext>
            </a:extLst>
          </xdr:cNvPr>
          <xdr:cNvSpPr/>
        </xdr:nvSpPr>
        <xdr:spPr>
          <a:xfrm>
            <a:off x="6703343" y="7764855"/>
            <a:ext cx="437879"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.2</a:t>
            </a:r>
            <a:r>
              <a:rPr lang="lt-LT" sz="1100">
                <a:solidFill>
                  <a:schemeClr val="tx2"/>
                </a:solidFill>
              </a:rPr>
              <a:t> </a:t>
            </a:r>
          </a:p>
        </xdr:txBody>
      </xdr:sp>
      <xdr:sp macro="" textlink="">
        <xdr:nvSpPr>
          <xdr:cNvPr id="37" name="Rectangle 36">
            <a:hlinkClick xmlns:r="http://schemas.openxmlformats.org/officeDocument/2006/relationships" r:id="rId16"/>
            <a:extLst>
              <a:ext uri="{FF2B5EF4-FFF2-40B4-BE49-F238E27FC236}">
                <a16:creationId xmlns:a16="http://schemas.microsoft.com/office/drawing/2014/main" id="{59E49BDB-C53E-4FD3-B186-9673B95D4742}"/>
              </a:ext>
            </a:extLst>
          </xdr:cNvPr>
          <xdr:cNvSpPr/>
        </xdr:nvSpPr>
        <xdr:spPr>
          <a:xfrm>
            <a:off x="7203611" y="7764855"/>
            <a:ext cx="432164" cy="253905"/>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a:t>
            </a:r>
            <a:r>
              <a:rPr lang="lt-LT" sz="1100">
                <a:solidFill>
                  <a:schemeClr val="tx2"/>
                </a:solidFill>
              </a:rPr>
              <a:t>I</a:t>
            </a:r>
            <a:r>
              <a:rPr lang="en-US" sz="1100">
                <a:solidFill>
                  <a:schemeClr val="tx2"/>
                </a:solidFill>
              </a:rPr>
              <a:t>.3</a:t>
            </a:r>
            <a:r>
              <a:rPr lang="lt-LT" sz="1100">
                <a:solidFill>
                  <a:schemeClr val="tx2"/>
                </a:solidFill>
              </a:rPr>
              <a:t> </a:t>
            </a:r>
          </a:p>
        </xdr:txBody>
      </xdr:sp>
      <xdr:sp macro="" textlink="">
        <xdr:nvSpPr>
          <xdr:cNvPr id="38" name="Rectangle 37">
            <a:hlinkClick xmlns:r="http://schemas.openxmlformats.org/officeDocument/2006/relationships" r:id="rId17"/>
            <a:extLst>
              <a:ext uri="{FF2B5EF4-FFF2-40B4-BE49-F238E27FC236}">
                <a16:creationId xmlns:a16="http://schemas.microsoft.com/office/drawing/2014/main" id="{B8264415-EB18-4025-9CCE-E75363F3DAE0}"/>
              </a:ext>
            </a:extLst>
          </xdr:cNvPr>
          <xdr:cNvSpPr/>
        </xdr:nvSpPr>
        <xdr:spPr>
          <a:xfrm>
            <a:off x="7707684" y="7765808"/>
            <a:ext cx="468936" cy="264143"/>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.1</a:t>
            </a:r>
            <a:r>
              <a:rPr lang="lt-LT" sz="1100">
                <a:solidFill>
                  <a:schemeClr val="tx2"/>
                </a:solidFill>
              </a:rPr>
              <a:t> </a:t>
            </a:r>
          </a:p>
        </xdr:txBody>
      </xdr:sp>
      <xdr:sp macro="" textlink="">
        <xdr:nvSpPr>
          <xdr:cNvPr id="39" name="Rectangle 38">
            <a:hlinkClick xmlns:r="http://schemas.openxmlformats.org/officeDocument/2006/relationships" r:id="rId18"/>
            <a:extLst>
              <a:ext uri="{FF2B5EF4-FFF2-40B4-BE49-F238E27FC236}">
                <a16:creationId xmlns:a16="http://schemas.microsoft.com/office/drawing/2014/main" id="{8FCB9241-B880-48C7-935D-DA59A82D1EC9}"/>
              </a:ext>
            </a:extLst>
          </xdr:cNvPr>
          <xdr:cNvSpPr/>
        </xdr:nvSpPr>
        <xdr:spPr>
          <a:xfrm>
            <a:off x="8250630" y="7769407"/>
            <a:ext cx="468936" cy="267804"/>
          </a:xfrm>
          <a:prstGeom prst="rect">
            <a:avLst/>
          </a:prstGeom>
          <a:ln>
            <a:headEnd type="none" w="med" len="med"/>
            <a:tailEnd type="none" w="med" len="med"/>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solidFill>
                  <a:schemeClr val="tx2"/>
                </a:solidFill>
              </a:rPr>
              <a:t>XI</a:t>
            </a:r>
            <a:r>
              <a:rPr lang="lt-LT" sz="1100">
                <a:solidFill>
                  <a:schemeClr val="tx2"/>
                </a:solidFill>
              </a:rPr>
              <a:t>I</a:t>
            </a:r>
            <a:r>
              <a:rPr lang="en-US" sz="1100">
                <a:solidFill>
                  <a:schemeClr val="tx2"/>
                </a:solidFill>
              </a:rPr>
              <a:t>.2</a:t>
            </a:r>
            <a:r>
              <a:rPr lang="lt-LT" sz="1100">
                <a:solidFill>
                  <a:schemeClr val="tx2"/>
                </a:solidFill>
              </a:rPr>
              <a:t> </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sheetPr>
  <dimension ref="A4:B24"/>
  <sheetViews>
    <sheetView tabSelected="1" workbookViewId="0">
      <selection activeCell="J8" sqref="J8"/>
    </sheetView>
  </sheetViews>
  <sheetFormatPr defaultRowHeight="14.4" x14ac:dyDescent="0.3"/>
  <cols>
    <col min="1" max="1" width="36.33203125" style="1" customWidth="1"/>
    <col min="2" max="2" width="40" style="282" customWidth="1"/>
    <col min="3" max="3" width="27.5546875" style="1" customWidth="1"/>
    <col min="4" max="16384" width="8.88671875" style="1"/>
  </cols>
  <sheetData>
    <row r="4" spans="1:2" x14ac:dyDescent="0.3">
      <c r="A4" s="637" t="s">
        <v>663</v>
      </c>
      <c r="B4" s="1172" t="s">
        <v>1344</v>
      </c>
    </row>
    <row r="5" spans="1:2" ht="15" thickBot="1" x14ac:dyDescent="0.35">
      <c r="A5" s="638"/>
    </row>
    <row r="6" spans="1:2" ht="15" thickBot="1" x14ac:dyDescent="0.35">
      <c r="A6" s="1182" t="s">
        <v>1312</v>
      </c>
      <c r="B6" s="1179"/>
    </row>
    <row r="7" spans="1:2" x14ac:dyDescent="0.3">
      <c r="A7" s="637" t="s">
        <v>664</v>
      </c>
      <c r="B7" s="1178"/>
    </row>
    <row r="8" spans="1:2" x14ac:dyDescent="0.3">
      <c r="A8" s="637" t="s">
        <v>665</v>
      </c>
      <c r="B8" s="1164"/>
    </row>
    <row r="9" spans="1:2" x14ac:dyDescent="0.3">
      <c r="A9" s="637" t="s">
        <v>666</v>
      </c>
      <c r="B9" s="1165"/>
    </row>
    <row r="10" spans="1:2" x14ac:dyDescent="0.3">
      <c r="A10" s="638"/>
    </row>
    <row r="11" spans="1:2" x14ac:dyDescent="0.3">
      <c r="A11" s="637" t="s">
        <v>658</v>
      </c>
      <c r="B11" s="1173" t="s">
        <v>1345</v>
      </c>
    </row>
    <row r="12" spans="1:2" ht="15" x14ac:dyDescent="0.35">
      <c r="A12" s="637" t="s">
        <v>1348</v>
      </c>
      <c r="B12" s="1174" t="s">
        <v>1355</v>
      </c>
    </row>
    <row r="13" spans="1:2" x14ac:dyDescent="0.3">
      <c r="A13" s="637" t="s">
        <v>1347</v>
      </c>
      <c r="B13" s="1173" t="s">
        <v>1346</v>
      </c>
    </row>
    <row r="14" spans="1:2" x14ac:dyDescent="0.3">
      <c r="A14" s="637" t="s">
        <v>1349</v>
      </c>
      <c r="B14" s="1175" t="s">
        <v>1354</v>
      </c>
    </row>
    <row r="15" spans="1:2" x14ac:dyDescent="0.3">
      <c r="A15" s="639" t="s">
        <v>1240</v>
      </c>
      <c r="B15" s="1176">
        <v>0.15</v>
      </c>
    </row>
    <row r="16" spans="1:2" x14ac:dyDescent="0.3">
      <c r="A16" s="639" t="s">
        <v>1236</v>
      </c>
      <c r="B16" s="1176">
        <v>0.15</v>
      </c>
    </row>
    <row r="17" spans="1:2" x14ac:dyDescent="0.3">
      <c r="A17" s="689"/>
      <c r="B17" s="690"/>
    </row>
    <row r="18" spans="1:2" x14ac:dyDescent="0.3">
      <c r="A18" s="368" t="s">
        <v>1244</v>
      </c>
    </row>
    <row r="19" spans="1:2" s="3" customFormat="1" x14ac:dyDescent="0.3">
      <c r="A19" s="633" t="s">
        <v>667</v>
      </c>
      <c r="B19" s="634" t="s">
        <v>45</v>
      </c>
    </row>
    <row r="20" spans="1:2" s="3" customFormat="1" x14ac:dyDescent="0.3">
      <c r="A20" s="636" t="s">
        <v>1150</v>
      </c>
      <c r="B20" s="635"/>
    </row>
    <row r="21" spans="1:2" s="3" customFormat="1" ht="64.2" customHeight="1" x14ac:dyDescent="0.3">
      <c r="A21" s="691" t="s">
        <v>1245</v>
      </c>
      <c r="B21" s="686">
        <v>2.15</v>
      </c>
    </row>
    <row r="22" spans="1:2" x14ac:dyDescent="0.3">
      <c r="A22" s="743" t="s">
        <v>1246</v>
      </c>
      <c r="B22" s="964"/>
    </row>
    <row r="23" spans="1:2" ht="72" x14ac:dyDescent="0.3">
      <c r="A23" s="744" t="s">
        <v>1340</v>
      </c>
      <c r="B23" s="742" t="s">
        <v>1267</v>
      </c>
    </row>
    <row r="24" spans="1:2" ht="78" customHeight="1" x14ac:dyDescent="0.3">
      <c r="A24" s="965" t="s">
        <v>1342</v>
      </c>
      <c r="B24" s="966" t="s">
        <v>1343</v>
      </c>
    </row>
  </sheetData>
  <sheetProtection algorithmName="SHA-512" hashValue="YbjEShVY/LZN24WlV2wB3u/Akh1lSnB5pTb1y0S9f1diBc9ehWPrR/JASTVRIetiPncqqssYfoNER3ZIyXzdIw==" saltValue="8rO15DVtmesS7JsJUMln+w==" spinCount="100000" sheet="1" objects="1" scenarios="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7E93959-3554-4679-91C3-8706A576F841}">
          <x14:formula1>
            <xm:f>'-'!$C$4:$C$10</xm:f>
          </x14:formula1>
          <xm:sqref>B9</xm:sqref>
        </x14:dataValidation>
        <x14:dataValidation type="list" errorStyle="information" allowBlank="1" showInputMessage="1" showErrorMessage="1" error="Būtina įrašyti datą!" prompt="Būtina įrašyti datą!" xr:uid="{31CE59D9-E72C-45DD-BFE9-BE1D5600C2CF}">
          <x14:formula1>
            <xm:f>'-'!$D$4:$D$13</xm:f>
          </x14:formula1>
          <xm:sqref>B6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0FF5-ED1E-45D4-9FDD-756EBA985AFD}">
  <dimension ref="A1:M47"/>
  <sheetViews>
    <sheetView zoomScaleNormal="100" workbookViewId="0">
      <pane ySplit="1" topLeftCell="A14" activePane="bottomLeft" state="frozen"/>
      <selection pane="bottomLeft"/>
    </sheetView>
  </sheetViews>
  <sheetFormatPr defaultRowHeight="14.4" x14ac:dyDescent="0.3"/>
  <cols>
    <col min="1" max="1" width="8.88671875" style="1"/>
    <col min="2" max="2" width="22.88671875" style="1" customWidth="1"/>
    <col min="3" max="4" width="16.21875" style="1" customWidth="1"/>
    <col min="5" max="5" width="15.33203125" style="1" customWidth="1"/>
    <col min="6" max="11" width="14.21875" style="1" customWidth="1"/>
    <col min="12" max="12" width="8.88671875" style="1"/>
    <col min="13" max="13" width="64.21875" style="1" customWidth="1"/>
    <col min="14" max="16384" width="8.88671875" style="1"/>
  </cols>
  <sheetData>
    <row r="1" spans="1:13" s="2" customFormat="1" ht="19.2" customHeight="1" thickBot="1" x14ac:dyDescent="0.35">
      <c r="A1" s="33" t="s">
        <v>236</v>
      </c>
      <c r="B1" s="45" t="s">
        <v>237</v>
      </c>
      <c r="C1" s="34"/>
      <c r="D1" s="34"/>
      <c r="E1" s="34"/>
      <c r="F1" s="34"/>
      <c r="G1" s="34"/>
      <c r="H1" s="35"/>
      <c r="I1" s="35"/>
      <c r="J1" s="35"/>
      <c r="K1" s="36"/>
      <c r="M1" s="694"/>
    </row>
    <row r="2" spans="1:13" s="2" customFormat="1" ht="16.2" customHeight="1" x14ac:dyDescent="0.3">
      <c r="A2" s="96" t="s">
        <v>261</v>
      </c>
      <c r="B2" s="1109" t="s">
        <v>239</v>
      </c>
      <c r="C2" s="1109"/>
      <c r="D2" s="1109"/>
      <c r="E2" s="1109"/>
      <c r="F2" s="1109"/>
      <c r="G2" s="1109"/>
      <c r="H2" s="1109"/>
      <c r="I2" s="1109"/>
      <c r="J2" s="1109"/>
      <c r="K2" s="1110"/>
      <c r="M2" s="694"/>
    </row>
    <row r="3" spans="1:13" s="2" customFormat="1" ht="16.8" customHeight="1" x14ac:dyDescent="0.3">
      <c r="A3" s="97"/>
      <c r="B3" s="91" t="s">
        <v>1243</v>
      </c>
      <c r="C3" s="91"/>
      <c r="D3" s="91"/>
      <c r="E3" s="92"/>
      <c r="F3" s="92"/>
      <c r="G3" s="92"/>
      <c r="H3" s="92"/>
      <c r="I3" s="92"/>
      <c r="J3" s="92"/>
      <c r="K3" s="98"/>
      <c r="M3" s="694"/>
    </row>
    <row r="4" spans="1:13" s="2" customFormat="1" ht="38.4" customHeight="1" x14ac:dyDescent="0.3">
      <c r="A4" s="99" t="s">
        <v>191</v>
      </c>
      <c r="B4" s="1115" t="s">
        <v>240</v>
      </c>
      <c r="C4" s="1113"/>
      <c r="D4" s="1118" t="s">
        <v>241</v>
      </c>
      <c r="E4" s="1118"/>
      <c r="F4" s="1118"/>
      <c r="G4" s="1049" t="s">
        <v>244</v>
      </c>
      <c r="H4" s="1051"/>
      <c r="I4" s="1113" t="s">
        <v>249</v>
      </c>
      <c r="J4" s="88" t="s">
        <v>247</v>
      </c>
      <c r="K4" s="1111" t="s">
        <v>248</v>
      </c>
      <c r="M4" s="694"/>
    </row>
    <row r="5" spans="1:13" s="82" customFormat="1" ht="46.2" customHeight="1" x14ac:dyDescent="0.3">
      <c r="A5" s="100"/>
      <c r="B5" s="1116"/>
      <c r="C5" s="1117"/>
      <c r="D5" s="1044" t="s">
        <v>242</v>
      </c>
      <c r="E5" s="1114"/>
      <c r="F5" s="22" t="s">
        <v>243</v>
      </c>
      <c r="G5" s="87" t="s">
        <v>246</v>
      </c>
      <c r="H5" s="88" t="s">
        <v>245</v>
      </c>
      <c r="I5" s="1114"/>
      <c r="J5" s="542">
        <f>IF(SVARBU!B6=" ","-",YEAR(SVARBU!B6)-1)</f>
        <v>1899</v>
      </c>
      <c r="K5" s="1112"/>
      <c r="L5" s="365"/>
      <c r="M5" s="694"/>
    </row>
    <row r="6" spans="1:13" s="13" customFormat="1" ht="15" thickBot="1" x14ac:dyDescent="0.35">
      <c r="A6" s="101">
        <v>1</v>
      </c>
      <c r="B6" s="1119">
        <v>2</v>
      </c>
      <c r="C6" s="1120"/>
      <c r="D6" s="41">
        <v>3</v>
      </c>
      <c r="E6" s="42"/>
      <c r="F6" s="40">
        <v>4</v>
      </c>
      <c r="G6" s="40">
        <v>5</v>
      </c>
      <c r="H6" s="40">
        <v>6</v>
      </c>
      <c r="I6" s="40">
        <v>7</v>
      </c>
      <c r="J6" s="40">
        <v>8</v>
      </c>
      <c r="K6" s="102">
        <v>9</v>
      </c>
      <c r="M6" s="694"/>
    </row>
    <row r="7" spans="1:13" s="89" customFormat="1" ht="14.55" customHeight="1" thickTop="1" x14ac:dyDescent="0.3">
      <c r="A7" s="103" t="s">
        <v>686</v>
      </c>
      <c r="B7" s="1121"/>
      <c r="C7" s="1121"/>
      <c r="D7" s="1128"/>
      <c r="E7" s="1129"/>
      <c r="F7" s="93"/>
      <c r="G7" s="93"/>
      <c r="H7" s="93"/>
      <c r="I7" s="93"/>
      <c r="J7" s="93"/>
      <c r="K7" s="104"/>
      <c r="M7" s="694"/>
    </row>
    <row r="8" spans="1:13" s="89" customFormat="1" ht="14.55" customHeight="1" x14ac:dyDescent="0.3">
      <c r="A8" s="103" t="s">
        <v>700</v>
      </c>
      <c r="B8" s="1124"/>
      <c r="C8" s="1124"/>
      <c r="D8" s="1130"/>
      <c r="E8" s="1131"/>
      <c r="F8" s="86"/>
      <c r="G8" s="86"/>
      <c r="H8" s="86"/>
      <c r="I8" s="86"/>
      <c r="J8" s="86"/>
      <c r="K8" s="105"/>
      <c r="M8" s="694"/>
    </row>
    <row r="9" spans="1:13" s="90" customFormat="1" x14ac:dyDescent="0.3">
      <c r="A9" s="103" t="s">
        <v>714</v>
      </c>
      <c r="B9" s="1124"/>
      <c r="C9" s="1124"/>
      <c r="D9" s="1130"/>
      <c r="E9" s="1131"/>
      <c r="F9" s="86"/>
      <c r="G9" s="86"/>
      <c r="H9" s="86"/>
      <c r="I9" s="86"/>
      <c r="J9" s="86"/>
      <c r="K9" s="105"/>
      <c r="M9" s="694"/>
    </row>
    <row r="10" spans="1:13" s="90" customFormat="1" x14ac:dyDescent="0.3">
      <c r="A10" s="103" t="s">
        <v>728</v>
      </c>
      <c r="B10" s="1124"/>
      <c r="C10" s="1124"/>
      <c r="D10" s="1130"/>
      <c r="E10" s="1131"/>
      <c r="F10" s="86"/>
      <c r="G10" s="86"/>
      <c r="H10" s="86"/>
      <c r="I10" s="86"/>
      <c r="J10" s="86"/>
      <c r="K10" s="105"/>
      <c r="M10" s="694"/>
    </row>
    <row r="11" spans="1:13" s="90" customFormat="1" x14ac:dyDescent="0.3">
      <c r="A11" s="103" t="s">
        <v>742</v>
      </c>
      <c r="B11" s="1124"/>
      <c r="C11" s="1124"/>
      <c r="D11" s="1130"/>
      <c r="E11" s="1131"/>
      <c r="F11" s="86"/>
      <c r="G11" s="86"/>
      <c r="H11" s="86"/>
      <c r="I11" s="86"/>
      <c r="J11" s="86"/>
      <c r="K11" s="105"/>
      <c r="M11" s="694"/>
    </row>
    <row r="12" spans="1:13" s="90" customFormat="1" ht="15" thickBot="1" x14ac:dyDescent="0.35">
      <c r="A12" s="1132" t="s">
        <v>188</v>
      </c>
      <c r="B12" s="1133"/>
      <c r="C12" s="1133"/>
      <c r="D12" s="1133"/>
      <c r="E12" s="1133"/>
      <c r="F12" s="1134"/>
      <c r="G12" s="106">
        <f>SUM(G7:G11)</f>
        <v>0</v>
      </c>
      <c r="H12" s="106">
        <f>SUM(H7:H11)</f>
        <v>0</v>
      </c>
      <c r="I12" s="107" t="s">
        <v>29</v>
      </c>
      <c r="J12" s="106">
        <f>SUM(J7:J11)</f>
        <v>0</v>
      </c>
      <c r="K12" s="108" t="s">
        <v>29</v>
      </c>
      <c r="M12" s="694"/>
    </row>
    <row r="13" spans="1:13" s="90" customFormat="1" ht="15" thickBot="1" x14ac:dyDescent="0.35">
      <c r="A13" s="58"/>
      <c r="B13" s="1125"/>
      <c r="C13" s="1125"/>
      <c r="D13" s="1125"/>
      <c r="E13" s="1125"/>
      <c r="F13" s="95"/>
      <c r="G13" s="95"/>
      <c r="H13" s="95"/>
      <c r="I13" s="95"/>
      <c r="J13" s="95"/>
      <c r="K13" s="95"/>
      <c r="M13" s="694"/>
    </row>
    <row r="14" spans="1:13" s="109" customFormat="1" x14ac:dyDescent="0.3">
      <c r="A14" s="121" t="s">
        <v>264</v>
      </c>
      <c r="B14" s="122" t="s">
        <v>265</v>
      </c>
      <c r="C14" s="123"/>
      <c r="D14" s="1142"/>
      <c r="E14" s="1142"/>
      <c r="F14" s="123"/>
      <c r="G14" s="123"/>
      <c r="H14" s="123"/>
      <c r="I14" s="123"/>
      <c r="J14" s="123"/>
      <c r="K14" s="124"/>
      <c r="M14" s="694"/>
    </row>
    <row r="15" spans="1:13" s="111" customFormat="1" x14ac:dyDescent="0.3">
      <c r="A15" s="125"/>
      <c r="B15" s="114" t="s">
        <v>266</v>
      </c>
      <c r="C15" s="115"/>
      <c r="D15" s="116"/>
      <c r="E15" s="116"/>
      <c r="F15" s="115"/>
      <c r="G15" s="115"/>
      <c r="H15" s="115"/>
      <c r="I15" s="115"/>
      <c r="J15" s="115"/>
      <c r="K15" s="126"/>
      <c r="M15" s="694"/>
    </row>
    <row r="16" spans="1:13" s="90" customFormat="1" x14ac:dyDescent="0.3">
      <c r="A16" s="1140" t="s">
        <v>191</v>
      </c>
      <c r="B16" s="1138" t="s">
        <v>268</v>
      </c>
      <c r="C16" s="1139"/>
      <c r="D16" s="112" t="s">
        <v>267</v>
      </c>
      <c r="E16" s="1135" t="s">
        <v>27</v>
      </c>
      <c r="F16" s="1136"/>
      <c r="G16" s="1136"/>
      <c r="H16" s="1136"/>
      <c r="I16" s="1136"/>
      <c r="J16" s="1136"/>
      <c r="K16" s="1137"/>
      <c r="M16" s="694"/>
    </row>
    <row r="17" spans="1:13" s="90" customFormat="1" x14ac:dyDescent="0.3">
      <c r="A17" s="1141"/>
      <c r="B17" s="117"/>
      <c r="C17" s="118"/>
      <c r="D17" s="278" t="str">
        <f>+V!$F$3</f>
        <v>-</v>
      </c>
      <c r="E17" s="278" t="str">
        <f>+V!G4</f>
        <v>-</v>
      </c>
      <c r="F17" s="278" t="str">
        <f>+V!H4</f>
        <v>-</v>
      </c>
      <c r="G17" s="278" t="str">
        <f>+V!I4</f>
        <v>-</v>
      </c>
      <c r="H17" s="278" t="str">
        <f>+V!J4</f>
        <v>-</v>
      </c>
      <c r="I17" s="278" t="str">
        <f>+V!K4</f>
        <v>-</v>
      </c>
      <c r="J17" s="278" t="str">
        <f>+V!L4</f>
        <v>-</v>
      </c>
      <c r="K17" s="571" t="str">
        <f>+V!M4</f>
        <v>-</v>
      </c>
      <c r="M17" s="694"/>
    </row>
    <row r="18" spans="1:13" s="90" customFormat="1" x14ac:dyDescent="0.3">
      <c r="A18" s="128">
        <v>1</v>
      </c>
      <c r="B18" s="1126">
        <v>2</v>
      </c>
      <c r="C18" s="1127"/>
      <c r="D18" s="560">
        <v>3</v>
      </c>
      <c r="E18" s="139">
        <v>4</v>
      </c>
      <c r="F18" s="113">
        <v>5</v>
      </c>
      <c r="G18" s="113">
        <v>6</v>
      </c>
      <c r="H18" s="113">
        <v>7</v>
      </c>
      <c r="I18" s="113">
        <v>8</v>
      </c>
      <c r="J18" s="113">
        <v>9</v>
      </c>
      <c r="K18" s="129">
        <v>10</v>
      </c>
      <c r="M18" s="694"/>
    </row>
    <row r="19" spans="1:13" s="90" customFormat="1" x14ac:dyDescent="0.3">
      <c r="A19" s="103" t="s">
        <v>571</v>
      </c>
      <c r="B19" s="1122" t="s">
        <v>269</v>
      </c>
      <c r="C19" s="1123"/>
      <c r="D19" s="120">
        <f>D20+D21</f>
        <v>0</v>
      </c>
      <c r="E19" s="120">
        <f>+D26</f>
        <v>0</v>
      </c>
      <c r="F19" s="120">
        <f>+E26</f>
        <v>0</v>
      </c>
      <c r="G19" s="120">
        <f t="shared" ref="G19:K19" si="0">+F26</f>
        <v>0</v>
      </c>
      <c r="H19" s="120">
        <f t="shared" si="0"/>
        <v>0</v>
      </c>
      <c r="I19" s="120">
        <f t="shared" si="0"/>
        <v>0</v>
      </c>
      <c r="J19" s="120">
        <f t="shared" si="0"/>
        <v>0</v>
      </c>
      <c r="K19" s="130">
        <f t="shared" si="0"/>
        <v>0</v>
      </c>
      <c r="M19" s="694"/>
    </row>
    <row r="20" spans="1:13" s="90" customFormat="1" x14ac:dyDescent="0.3">
      <c r="A20" s="103" t="s">
        <v>756</v>
      </c>
      <c r="B20" s="1122" t="s">
        <v>270</v>
      </c>
      <c r="C20" s="1123"/>
      <c r="D20" s="119"/>
      <c r="E20" s="120">
        <f>D20+D22-D24</f>
        <v>0</v>
      </c>
      <c r="F20" s="120">
        <f t="shared" ref="F20:K20" si="1">E20+E22-E24</f>
        <v>0</v>
      </c>
      <c r="G20" s="120">
        <f t="shared" si="1"/>
        <v>0</v>
      </c>
      <c r="H20" s="120">
        <f t="shared" si="1"/>
        <v>0</v>
      </c>
      <c r="I20" s="120">
        <f t="shared" si="1"/>
        <v>0</v>
      </c>
      <c r="J20" s="120">
        <f t="shared" si="1"/>
        <v>0</v>
      </c>
      <c r="K20" s="130">
        <f t="shared" si="1"/>
        <v>0</v>
      </c>
      <c r="M20" s="694"/>
    </row>
    <row r="21" spans="1:13" s="90" customFormat="1" x14ac:dyDescent="0.3">
      <c r="A21" s="103" t="s">
        <v>757</v>
      </c>
      <c r="B21" s="1122" t="s">
        <v>271</v>
      </c>
      <c r="C21" s="1123"/>
      <c r="D21" s="119"/>
      <c r="E21" s="120">
        <f>D21+D23-D25</f>
        <v>0</v>
      </c>
      <c r="F21" s="120">
        <f t="shared" ref="F21:J21" si="2">E21+E23-E25</f>
        <v>0</v>
      </c>
      <c r="G21" s="120">
        <f t="shared" si="2"/>
        <v>0</v>
      </c>
      <c r="H21" s="120">
        <f t="shared" si="2"/>
        <v>0</v>
      </c>
      <c r="I21" s="120">
        <f t="shared" si="2"/>
        <v>0</v>
      </c>
      <c r="J21" s="120">
        <f t="shared" si="2"/>
        <v>0</v>
      </c>
      <c r="K21" s="130">
        <f>J21+J23-J25</f>
        <v>0</v>
      </c>
      <c r="M21" s="694"/>
    </row>
    <row r="22" spans="1:13" s="90" customFormat="1" x14ac:dyDescent="0.3">
      <c r="A22" s="103" t="s">
        <v>765</v>
      </c>
      <c r="B22" s="1122" t="s">
        <v>272</v>
      </c>
      <c r="C22" s="1123"/>
      <c r="D22" s="776"/>
      <c r="E22" s="776"/>
      <c r="F22" s="776"/>
      <c r="G22" s="776"/>
      <c r="H22" s="776"/>
      <c r="I22" s="776"/>
      <c r="J22" s="776"/>
      <c r="K22" s="777"/>
      <c r="M22" s="694"/>
    </row>
    <row r="23" spans="1:13" s="90" customFormat="1" x14ac:dyDescent="0.3">
      <c r="A23" s="103" t="s">
        <v>775</v>
      </c>
      <c r="B23" s="1122" t="s">
        <v>273</v>
      </c>
      <c r="C23" s="1123"/>
      <c r="D23" s="776"/>
      <c r="E23" s="776"/>
      <c r="F23" s="776"/>
      <c r="G23" s="776"/>
      <c r="H23" s="776"/>
      <c r="I23" s="776"/>
      <c r="J23" s="776"/>
      <c r="K23" s="777"/>
      <c r="M23" s="694"/>
    </row>
    <row r="24" spans="1:13" s="90" customFormat="1" x14ac:dyDescent="0.3">
      <c r="A24" s="103" t="s">
        <v>785</v>
      </c>
      <c r="B24" s="1122" t="s">
        <v>274</v>
      </c>
      <c r="C24" s="1123"/>
      <c r="D24" s="86"/>
      <c r="E24" s="86"/>
      <c r="F24" s="86"/>
      <c r="G24" s="86"/>
      <c r="H24" s="86"/>
      <c r="I24" s="86"/>
      <c r="J24" s="86"/>
      <c r="K24" s="86"/>
      <c r="M24" s="694"/>
    </row>
    <row r="25" spans="1:13" s="90" customFormat="1" x14ac:dyDescent="0.3">
      <c r="A25" s="103" t="s">
        <v>795</v>
      </c>
      <c r="B25" s="1122" t="s">
        <v>275</v>
      </c>
      <c r="C25" s="1123"/>
      <c r="D25" s="86"/>
      <c r="E25" s="86"/>
      <c r="F25" s="86"/>
      <c r="G25" s="86"/>
      <c r="H25" s="86"/>
      <c r="I25" s="86"/>
      <c r="J25" s="86"/>
      <c r="K25" s="105"/>
      <c r="M25" s="694"/>
    </row>
    <row r="26" spans="1:13" s="90" customFormat="1" x14ac:dyDescent="0.3">
      <c r="A26" s="103" t="s">
        <v>1084</v>
      </c>
      <c r="B26" s="1122" t="s">
        <v>283</v>
      </c>
      <c r="C26" s="1123"/>
      <c r="D26" s="79">
        <f>D19+D22+D23-D24-D25</f>
        <v>0</v>
      </c>
      <c r="E26" s="79">
        <f>E19+E22+E23-E24-E25</f>
        <v>0</v>
      </c>
      <c r="F26" s="79">
        <f t="shared" ref="F26:G26" si="3">F19+F22+F23-F24-F25</f>
        <v>0</v>
      </c>
      <c r="G26" s="79">
        <f t="shared" si="3"/>
        <v>0</v>
      </c>
      <c r="H26" s="79">
        <f>H19+H22+H23-H24-H25</f>
        <v>0</v>
      </c>
      <c r="I26" s="79">
        <f t="shared" ref="I26" si="4">I19+I22+I23-I24-I25</f>
        <v>0</v>
      </c>
      <c r="J26" s="79">
        <f t="shared" ref="J26" si="5">J19+J22+J23-J24-J25</f>
        <v>0</v>
      </c>
      <c r="K26" s="127">
        <f t="shared" ref="K26" si="6">K19+K22+K23-K24-K25</f>
        <v>0</v>
      </c>
      <c r="M26" s="694"/>
    </row>
    <row r="27" spans="1:13" s="90" customFormat="1" ht="15" thickBot="1" x14ac:dyDescent="0.35">
      <c r="A27" s="131" t="s">
        <v>1085</v>
      </c>
      <c r="B27" s="1143" t="s">
        <v>276</v>
      </c>
      <c r="C27" s="1144"/>
      <c r="D27" s="202"/>
      <c r="E27" s="202"/>
      <c r="F27" s="202"/>
      <c r="G27" s="202"/>
      <c r="H27" s="202"/>
      <c r="I27" s="202"/>
      <c r="J27" s="202"/>
      <c r="K27" s="203"/>
      <c r="M27" s="694"/>
    </row>
    <row r="28" spans="1:13" s="90" customFormat="1" ht="15" thickBot="1" x14ac:dyDescent="0.35">
      <c r="A28" s="58"/>
      <c r="B28" s="1145"/>
      <c r="C28" s="1145"/>
      <c r="D28" s="95"/>
      <c r="E28" s="95"/>
      <c r="F28" s="95"/>
      <c r="G28" s="95"/>
      <c r="H28" s="95"/>
      <c r="I28" s="95"/>
      <c r="J28" s="95"/>
      <c r="K28" s="95"/>
      <c r="M28" s="694"/>
    </row>
    <row r="29" spans="1:13" s="109" customFormat="1" x14ac:dyDescent="0.3">
      <c r="A29" s="121" t="s">
        <v>277</v>
      </c>
      <c r="B29" s="1146" t="s">
        <v>278</v>
      </c>
      <c r="C29" s="1146"/>
      <c r="D29" s="123"/>
      <c r="E29" s="123"/>
      <c r="F29" s="123"/>
      <c r="G29" s="123"/>
      <c r="H29" s="123"/>
      <c r="I29" s="123"/>
      <c r="J29" s="123"/>
      <c r="K29" s="124"/>
      <c r="M29" s="694"/>
    </row>
    <row r="30" spans="1:13" s="90" customFormat="1" ht="28.8" customHeight="1" x14ac:dyDescent="0.3">
      <c r="A30" s="134"/>
      <c r="B30" s="1149" t="s">
        <v>279</v>
      </c>
      <c r="C30" s="1149"/>
      <c r="D30" s="1149"/>
      <c r="E30" s="1149"/>
      <c r="F30" s="1149"/>
      <c r="G30" s="1149"/>
      <c r="H30" s="1149"/>
      <c r="I30" s="1149"/>
      <c r="J30" s="1149"/>
      <c r="K30" s="1150"/>
      <c r="M30" s="694"/>
    </row>
    <row r="31" spans="1:13" s="90" customFormat="1" x14ac:dyDescent="0.3">
      <c r="A31" s="1140" t="s">
        <v>191</v>
      </c>
      <c r="B31" s="1138" t="s">
        <v>268</v>
      </c>
      <c r="C31" s="1139"/>
      <c r="D31" s="112" t="s">
        <v>267</v>
      </c>
      <c r="E31" s="1135" t="s">
        <v>27</v>
      </c>
      <c r="F31" s="1136"/>
      <c r="G31" s="1136"/>
      <c r="H31" s="1136"/>
      <c r="I31" s="1136"/>
      <c r="J31" s="1136"/>
      <c r="K31" s="1137"/>
      <c r="M31" s="694"/>
    </row>
    <row r="32" spans="1:13" s="90" customFormat="1" x14ac:dyDescent="0.3">
      <c r="A32" s="1141"/>
      <c r="B32" s="117"/>
      <c r="C32" s="118"/>
      <c r="D32" s="364" t="str">
        <f>+D17</f>
        <v>-</v>
      </c>
      <c r="E32" s="364" t="str">
        <f t="shared" ref="E32:J32" si="7">+E17</f>
        <v>-</v>
      </c>
      <c r="F32" s="364" t="str">
        <f t="shared" si="7"/>
        <v>-</v>
      </c>
      <c r="G32" s="364" t="str">
        <f t="shared" si="7"/>
        <v>-</v>
      </c>
      <c r="H32" s="364" t="str">
        <f t="shared" si="7"/>
        <v>-</v>
      </c>
      <c r="I32" s="364" t="str">
        <f t="shared" si="7"/>
        <v>-</v>
      </c>
      <c r="J32" s="364" t="str">
        <f t="shared" si="7"/>
        <v>-</v>
      </c>
      <c r="K32" s="570" t="str">
        <f>+K17</f>
        <v>-</v>
      </c>
      <c r="M32" s="694"/>
    </row>
    <row r="33" spans="1:13" s="90" customFormat="1" x14ac:dyDescent="0.3">
      <c r="A33" s="128">
        <v>1</v>
      </c>
      <c r="B33" s="1126">
        <v>2</v>
      </c>
      <c r="C33" s="1127"/>
      <c r="D33" s="560">
        <v>3</v>
      </c>
      <c r="E33" s="139">
        <v>4</v>
      </c>
      <c r="F33" s="113">
        <v>5</v>
      </c>
      <c r="G33" s="113">
        <v>6</v>
      </c>
      <c r="H33" s="113">
        <v>7</v>
      </c>
      <c r="I33" s="113">
        <v>8</v>
      </c>
      <c r="J33" s="113">
        <v>9</v>
      </c>
      <c r="K33" s="129">
        <v>10</v>
      </c>
      <c r="M33" s="694"/>
    </row>
    <row r="34" spans="1:13" ht="28.8" customHeight="1" x14ac:dyDescent="0.3">
      <c r="A34" s="103" t="s">
        <v>649</v>
      </c>
      <c r="B34" s="1122" t="s">
        <v>280</v>
      </c>
      <c r="C34" s="1123"/>
      <c r="D34" s="81"/>
      <c r="E34" s="77">
        <f>+D37</f>
        <v>0</v>
      </c>
      <c r="F34" s="77">
        <f t="shared" ref="F34:K34" si="8">+E37</f>
        <v>0</v>
      </c>
      <c r="G34" s="77">
        <f t="shared" si="8"/>
        <v>0</v>
      </c>
      <c r="H34" s="77">
        <f t="shared" si="8"/>
        <v>0</v>
      </c>
      <c r="I34" s="77">
        <f t="shared" si="8"/>
        <v>0</v>
      </c>
      <c r="J34" s="77">
        <f t="shared" si="8"/>
        <v>0</v>
      </c>
      <c r="K34" s="135">
        <f t="shared" si="8"/>
        <v>0</v>
      </c>
      <c r="M34" s="694"/>
    </row>
    <row r="35" spans="1:13" x14ac:dyDescent="0.3">
      <c r="A35" s="103" t="s">
        <v>819</v>
      </c>
      <c r="B35" s="1122" t="s">
        <v>281</v>
      </c>
      <c r="C35" s="1123"/>
      <c r="D35" s="81"/>
      <c r="E35" s="81"/>
      <c r="F35" s="81"/>
      <c r="G35" s="81"/>
      <c r="H35" s="81"/>
      <c r="I35" s="81"/>
      <c r="J35" s="81"/>
      <c r="K35" s="136"/>
      <c r="M35" s="694"/>
    </row>
    <row r="36" spans="1:13" x14ac:dyDescent="0.3">
      <c r="A36" s="103" t="s">
        <v>833</v>
      </c>
      <c r="B36" s="1122" t="s">
        <v>282</v>
      </c>
      <c r="C36" s="1123"/>
      <c r="D36" s="81"/>
      <c r="E36" s="81"/>
      <c r="F36" s="81"/>
      <c r="G36" s="81"/>
      <c r="H36" s="81"/>
      <c r="I36" s="81"/>
      <c r="J36" s="81"/>
      <c r="K36" s="136"/>
      <c r="M36" s="694"/>
    </row>
    <row r="37" spans="1:13" ht="29.4" customHeight="1" x14ac:dyDescent="0.3">
      <c r="A37" s="103" t="s">
        <v>847</v>
      </c>
      <c r="B37" s="1122" t="s">
        <v>285</v>
      </c>
      <c r="C37" s="1123"/>
      <c r="D37" s="77">
        <f>D34+D35-D36</f>
        <v>0</v>
      </c>
      <c r="E37" s="77">
        <f t="shared" ref="E37:K37" si="9">E34+E35-E36</f>
        <v>0</v>
      </c>
      <c r="F37" s="77">
        <f t="shared" si="9"/>
        <v>0</v>
      </c>
      <c r="G37" s="77">
        <f t="shared" si="9"/>
        <v>0</v>
      </c>
      <c r="H37" s="77">
        <f t="shared" si="9"/>
        <v>0</v>
      </c>
      <c r="I37" s="77">
        <f t="shared" si="9"/>
        <v>0</v>
      </c>
      <c r="J37" s="77">
        <f t="shared" si="9"/>
        <v>0</v>
      </c>
      <c r="K37" s="135">
        <f t="shared" si="9"/>
        <v>0</v>
      </c>
      <c r="M37" s="694"/>
    </row>
    <row r="38" spans="1:13" ht="15" thickBot="1" x14ac:dyDescent="0.35">
      <c r="A38" s="131" t="s">
        <v>861</v>
      </c>
      <c r="B38" s="1147" t="s">
        <v>284</v>
      </c>
      <c r="C38" s="1148"/>
      <c r="D38" s="137"/>
      <c r="E38" s="137"/>
      <c r="F38" s="137"/>
      <c r="G38" s="137"/>
      <c r="H38" s="137"/>
      <c r="I38" s="137"/>
      <c r="J38" s="137"/>
      <c r="K38" s="138"/>
      <c r="M38" s="694"/>
    </row>
    <row r="39" spans="1:13" s="10" customFormat="1" x14ac:dyDescent="0.3">
      <c r="A39" s="132"/>
      <c r="B39" s="1145"/>
      <c r="C39" s="1145"/>
      <c r="D39" s="133"/>
      <c r="E39" s="133"/>
      <c r="F39" s="133"/>
      <c r="G39" s="133"/>
      <c r="H39" s="133"/>
      <c r="I39" s="133"/>
      <c r="J39" s="133"/>
      <c r="K39" s="133"/>
    </row>
    <row r="40" spans="1:13" s="10" customFormat="1" x14ac:dyDescent="0.3">
      <c r="A40" s="132"/>
      <c r="B40" s="1145"/>
      <c r="C40" s="1145"/>
      <c r="D40" s="133"/>
      <c r="E40" s="133"/>
      <c r="F40" s="133"/>
      <c r="G40" s="133"/>
      <c r="H40" s="133"/>
      <c r="I40" s="133"/>
      <c r="J40" s="133"/>
      <c r="K40" s="133"/>
    </row>
    <row r="41" spans="1:13" s="10" customFormat="1" x14ac:dyDescent="0.3">
      <c r="A41" s="132"/>
      <c r="B41" s="1145"/>
      <c r="C41" s="1145"/>
      <c r="D41" s="133"/>
      <c r="E41" s="133"/>
      <c r="F41" s="133"/>
      <c r="G41" s="133"/>
      <c r="H41" s="133"/>
      <c r="I41" s="133"/>
      <c r="J41" s="133"/>
      <c r="K41" s="133"/>
    </row>
    <row r="42" spans="1:13" s="10" customFormat="1" x14ac:dyDescent="0.3">
      <c r="A42" s="132"/>
      <c r="B42" s="1145"/>
      <c r="C42" s="1145"/>
      <c r="D42" s="133"/>
      <c r="E42" s="133"/>
      <c r="F42" s="133"/>
      <c r="G42" s="133"/>
      <c r="H42" s="133"/>
      <c r="I42" s="133"/>
      <c r="J42" s="133"/>
      <c r="K42" s="133"/>
    </row>
    <row r="43" spans="1:13" s="10" customFormat="1" x14ac:dyDescent="0.3">
      <c r="A43" s="132"/>
      <c r="B43" s="1145"/>
      <c r="C43" s="1145"/>
      <c r="D43" s="133"/>
      <c r="E43" s="133"/>
      <c r="F43" s="133"/>
      <c r="G43" s="133"/>
      <c r="H43" s="133"/>
      <c r="I43" s="133"/>
      <c r="J43" s="133"/>
      <c r="K43" s="133"/>
    </row>
    <row r="44" spans="1:13" s="10" customFormat="1" x14ac:dyDescent="0.3">
      <c r="A44" s="132"/>
      <c r="B44" s="1145"/>
      <c r="C44" s="1145"/>
      <c r="D44" s="133"/>
      <c r="E44" s="133"/>
      <c r="F44" s="133"/>
      <c r="G44" s="133"/>
      <c r="H44" s="133"/>
      <c r="I44" s="133"/>
      <c r="J44" s="133"/>
      <c r="K44" s="133"/>
    </row>
    <row r="45" spans="1:13" s="10" customFormat="1" x14ac:dyDescent="0.3">
      <c r="A45" s="132"/>
      <c r="B45" s="1145"/>
      <c r="C45" s="1145"/>
      <c r="D45" s="133"/>
      <c r="E45" s="133"/>
      <c r="F45" s="133"/>
      <c r="G45" s="133"/>
      <c r="H45" s="133"/>
      <c r="I45" s="133"/>
      <c r="J45" s="133"/>
      <c r="K45" s="133"/>
    </row>
    <row r="46" spans="1:13" s="10" customFormat="1" x14ac:dyDescent="0.3">
      <c r="A46" s="132"/>
      <c r="B46" s="1145"/>
      <c r="C46" s="1145"/>
      <c r="D46" s="133"/>
      <c r="E46" s="133"/>
      <c r="F46" s="133"/>
      <c r="G46" s="133"/>
      <c r="H46" s="133"/>
      <c r="I46" s="133"/>
      <c r="J46" s="133"/>
      <c r="K46" s="133"/>
    </row>
    <row r="47" spans="1:13" s="10" customFormat="1" x14ac:dyDescent="0.3">
      <c r="A47" s="132"/>
      <c r="B47" s="1145"/>
      <c r="C47" s="1145"/>
      <c r="D47" s="133"/>
      <c r="E47" s="133"/>
      <c r="F47" s="133"/>
      <c r="G47" s="133"/>
      <c r="H47" s="133"/>
      <c r="I47" s="133"/>
      <c r="J47" s="133"/>
      <c r="K47" s="133"/>
    </row>
  </sheetData>
  <sheetProtection algorithmName="SHA-512" hashValue="X8XcSg7vxeHG7fpfoMgSpxWM2ghr6/lCkqzFr11V6JpJhPzgEn5q6l4FHQ3cRS2Ok34rGq8owec5sQHvMcCW2Q==" saltValue="ccGmhMv5QB4PwbzRqio3dg==" spinCount="100000" sheet="1" objects="1" scenarios="1"/>
  <mergeCells count="56">
    <mergeCell ref="B44:C44"/>
    <mergeCell ref="B45:C45"/>
    <mergeCell ref="B46:C46"/>
    <mergeCell ref="B47:C47"/>
    <mergeCell ref="B30:K30"/>
    <mergeCell ref="B41:C41"/>
    <mergeCell ref="B42:C42"/>
    <mergeCell ref="B43:C43"/>
    <mergeCell ref="A31:A32"/>
    <mergeCell ref="E31:K31"/>
    <mergeCell ref="B38:C38"/>
    <mergeCell ref="B39:C39"/>
    <mergeCell ref="B40:C40"/>
    <mergeCell ref="B33:C33"/>
    <mergeCell ref="B34:C34"/>
    <mergeCell ref="B35:C35"/>
    <mergeCell ref="B36:C36"/>
    <mergeCell ref="B37:C37"/>
    <mergeCell ref="B27:C27"/>
    <mergeCell ref="B28:C28"/>
    <mergeCell ref="B19:C19"/>
    <mergeCell ref="B29:C29"/>
    <mergeCell ref="B31:C31"/>
    <mergeCell ref="B21:C21"/>
    <mergeCell ref="B22:C22"/>
    <mergeCell ref="B23:C23"/>
    <mergeCell ref="B24:C24"/>
    <mergeCell ref="B25:C25"/>
    <mergeCell ref="B26:C26"/>
    <mergeCell ref="D7:E7"/>
    <mergeCell ref="D8:E8"/>
    <mergeCell ref="D9:E9"/>
    <mergeCell ref="A12:F12"/>
    <mergeCell ref="E16:K16"/>
    <mergeCell ref="B16:C16"/>
    <mergeCell ref="A16:A17"/>
    <mergeCell ref="D10:E10"/>
    <mergeCell ref="D11:E11"/>
    <mergeCell ref="D13:E13"/>
    <mergeCell ref="D14:E14"/>
    <mergeCell ref="B6:C6"/>
    <mergeCell ref="B7:C7"/>
    <mergeCell ref="B20:C20"/>
    <mergeCell ref="B8:C8"/>
    <mergeCell ref="B9:C9"/>
    <mergeCell ref="B10:C10"/>
    <mergeCell ref="B11:C11"/>
    <mergeCell ref="B13:C13"/>
    <mergeCell ref="B18:C18"/>
    <mergeCell ref="B2:K2"/>
    <mergeCell ref="K4:K5"/>
    <mergeCell ref="I4:I5"/>
    <mergeCell ref="G4:H4"/>
    <mergeCell ref="B4:C5"/>
    <mergeCell ref="D4:F4"/>
    <mergeCell ref="D5:E5"/>
  </mergeCells>
  <phoneticPr fontId="7" type="noConversion"/>
  <dataValidations count="2">
    <dataValidation errorStyle="information" allowBlank="1" showInputMessage="1" showErrorMessage="1" prompt="Paskolos, kurių grąžinimo trukmė pagal sutartį ilgesnė nei 1 metai" sqref="B20:C20" xr:uid="{007F54F8-AEA8-4FCD-9913-ADB476289264}"/>
    <dataValidation errorStyle="information" allowBlank="1" showInputMessage="1" showErrorMessage="1" prompt="Paskolos, kurių grąžinimo trukmė pagal sutartį iki 1 metų" sqref="B21:C21" xr:uid="{7E3D378B-C79B-49E8-941F-CBF25404FDE2}"/>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32E42-74DC-4F84-8615-23FB98A4042D}">
  <sheetPr>
    <tabColor theme="9"/>
  </sheetPr>
  <dimension ref="A1:M156"/>
  <sheetViews>
    <sheetView zoomScale="120" zoomScaleNormal="120" workbookViewId="0">
      <pane ySplit="6" topLeftCell="A40" activePane="bottomLeft" state="frozen"/>
      <selection pane="bottomLeft" activeCell="D34" sqref="D34"/>
    </sheetView>
  </sheetViews>
  <sheetFormatPr defaultRowHeight="14.4" x14ac:dyDescent="0.3"/>
  <cols>
    <col min="1" max="1" width="8.88671875" style="254"/>
    <col min="2" max="2" width="31.77734375" style="90" customWidth="1"/>
    <col min="3" max="10" width="12.6640625" style="90" customWidth="1"/>
    <col min="11" max="11" width="8.88671875" style="661"/>
    <col min="12" max="12" width="60.44140625" style="685" customWidth="1"/>
    <col min="13" max="16384" width="8.88671875" style="90"/>
  </cols>
  <sheetData>
    <row r="1" spans="1:12" ht="29.4" customHeight="1" x14ac:dyDescent="0.3">
      <c r="A1" s="561" t="s">
        <v>343</v>
      </c>
      <c r="B1" s="562" t="s">
        <v>1241</v>
      </c>
      <c r="C1" s="563"/>
      <c r="D1" s="564"/>
      <c r="E1" s="564"/>
      <c r="F1" s="564"/>
      <c r="G1" s="565"/>
      <c r="H1" s="565"/>
      <c r="I1" s="565"/>
      <c r="J1" s="566"/>
      <c r="L1" s="705"/>
    </row>
    <row r="2" spans="1:12" s="753" customFormat="1" x14ac:dyDescent="0.3">
      <c r="A2" s="748"/>
      <c r="B2" s="749" t="s">
        <v>1233</v>
      </c>
      <c r="C2" s="750">
        <f>C36-C53</f>
        <v>0</v>
      </c>
      <c r="D2" s="750">
        <f>D36-D53</f>
        <v>0</v>
      </c>
      <c r="E2" s="750">
        <f t="shared" ref="E2:J2" si="0">E36-E53</f>
        <v>0</v>
      </c>
      <c r="F2" s="750">
        <f t="shared" si="0"/>
        <v>0</v>
      </c>
      <c r="G2" s="750">
        <f t="shared" si="0"/>
        <v>0</v>
      </c>
      <c r="H2" s="750">
        <f t="shared" si="0"/>
        <v>0</v>
      </c>
      <c r="I2" s="750">
        <f t="shared" si="0"/>
        <v>0</v>
      </c>
      <c r="J2" s="751">
        <f t="shared" si="0"/>
        <v>0</v>
      </c>
      <c r="K2" s="762" t="str">
        <f>IF((COUNTIFS(C2:J2,"&gt;3")+COUNTIFS(C2:J2,"&lt;-3"))&gt;0,"Patikrinkite duomenis, turtas iš viso nėra lygus nuosavybei ir įsipareigojimams iš viso","-")</f>
        <v>-</v>
      </c>
      <c r="L2" s="752"/>
    </row>
    <row r="3" spans="1:12" s="111" customFormat="1" ht="15" customHeight="1" x14ac:dyDescent="0.3">
      <c r="A3" s="567" t="s">
        <v>659</v>
      </c>
      <c r="B3" s="568" t="s">
        <v>297</v>
      </c>
      <c r="C3" s="153"/>
      <c r="D3" s="153"/>
      <c r="E3" s="154"/>
      <c r="F3" s="154"/>
      <c r="G3" s="154"/>
      <c r="H3" s="154"/>
      <c r="I3" s="154"/>
      <c r="J3" s="155"/>
      <c r="K3" s="661"/>
      <c r="L3" s="705"/>
    </row>
    <row r="4" spans="1:12" x14ac:dyDescent="0.3">
      <c r="A4" s="1151" t="s">
        <v>191</v>
      </c>
      <c r="B4" s="156" t="s">
        <v>419</v>
      </c>
      <c r="C4" s="157" t="s">
        <v>267</v>
      </c>
      <c r="D4" s="1153" t="s">
        <v>27</v>
      </c>
      <c r="E4" s="1154"/>
      <c r="F4" s="1154"/>
      <c r="G4" s="1154"/>
      <c r="H4" s="1154"/>
      <c r="I4" s="1154"/>
      <c r="J4" s="1155"/>
      <c r="L4" s="705"/>
    </row>
    <row r="5" spans="1:12" x14ac:dyDescent="0.3">
      <c r="A5" s="1152"/>
      <c r="B5" s="158"/>
      <c r="C5" s="278" t="str">
        <f>+X!D17</f>
        <v>-</v>
      </c>
      <c r="D5" s="278" t="str">
        <f>+X!E17</f>
        <v>-</v>
      </c>
      <c r="E5" s="278" t="str">
        <f>+X!F17</f>
        <v>-</v>
      </c>
      <c r="F5" s="278" t="str">
        <f>+X!G17</f>
        <v>-</v>
      </c>
      <c r="G5" s="278" t="str">
        <f>+X!H17</f>
        <v>-</v>
      </c>
      <c r="H5" s="278" t="str">
        <f>+X!I17</f>
        <v>-</v>
      </c>
      <c r="I5" s="278" t="str">
        <f>+X!J17</f>
        <v>-</v>
      </c>
      <c r="J5" s="29" t="str">
        <f>+X!K17</f>
        <v>-</v>
      </c>
      <c r="L5" s="705"/>
    </row>
    <row r="6" spans="1:12" s="548" customFormat="1" ht="15" thickBot="1" x14ac:dyDescent="0.25">
      <c r="A6" s="159">
        <v>1</v>
      </c>
      <c r="B6" s="160">
        <v>2</v>
      </c>
      <c r="C6" s="160">
        <v>3</v>
      </c>
      <c r="D6" s="161">
        <v>4</v>
      </c>
      <c r="E6" s="162">
        <v>5</v>
      </c>
      <c r="F6" s="162">
        <v>6</v>
      </c>
      <c r="G6" s="162">
        <v>7</v>
      </c>
      <c r="H6" s="162">
        <v>8</v>
      </c>
      <c r="I6" s="162">
        <v>9</v>
      </c>
      <c r="J6" s="162">
        <v>10</v>
      </c>
      <c r="K6" s="661"/>
      <c r="L6" s="705"/>
    </row>
    <row r="7" spans="1:12" s="109" customFormat="1" ht="15" thickTop="1" x14ac:dyDescent="0.3">
      <c r="A7" s="167"/>
      <c r="B7" s="168" t="s">
        <v>301</v>
      </c>
      <c r="C7" s="169"/>
      <c r="D7" s="169"/>
      <c r="E7" s="169"/>
      <c r="F7" s="169"/>
      <c r="G7" s="169"/>
      <c r="H7" s="169"/>
      <c r="I7" s="169"/>
      <c r="J7" s="169"/>
      <c r="K7" s="663"/>
      <c r="L7" s="705"/>
    </row>
    <row r="8" spans="1:12" s="109" customFormat="1" x14ac:dyDescent="0.3">
      <c r="A8" s="170" t="s">
        <v>302</v>
      </c>
      <c r="B8" s="171" t="s">
        <v>298</v>
      </c>
      <c r="C8" s="172">
        <f>SUM(C9,C10,C18,C19)</f>
        <v>0</v>
      </c>
      <c r="D8" s="172">
        <f t="shared" ref="D8:J8" si="1">SUM(D9,D10,D18,D19)</f>
        <v>0</v>
      </c>
      <c r="E8" s="172">
        <f t="shared" si="1"/>
        <v>0</v>
      </c>
      <c r="F8" s="172">
        <f t="shared" si="1"/>
        <v>0</v>
      </c>
      <c r="G8" s="172">
        <f t="shared" si="1"/>
        <v>0</v>
      </c>
      <c r="H8" s="172">
        <f t="shared" si="1"/>
        <v>0</v>
      </c>
      <c r="I8" s="172">
        <f t="shared" si="1"/>
        <v>0</v>
      </c>
      <c r="J8" s="172">
        <f t="shared" si="1"/>
        <v>0</v>
      </c>
      <c r="K8" s="663"/>
      <c r="L8" s="705"/>
    </row>
    <row r="9" spans="1:12" x14ac:dyDescent="0.3">
      <c r="A9" s="251">
        <v>1</v>
      </c>
      <c r="B9" s="30" t="s">
        <v>299</v>
      </c>
      <c r="C9" s="163">
        <f>+IX!D60</f>
        <v>0</v>
      </c>
      <c r="D9" s="163">
        <f>+IX!E60</f>
        <v>0</v>
      </c>
      <c r="E9" s="163">
        <f>+IX!F60</f>
        <v>0</v>
      </c>
      <c r="F9" s="163">
        <f>+IX!G60</f>
        <v>0</v>
      </c>
      <c r="G9" s="163">
        <f>+IX!H60</f>
        <v>0</v>
      </c>
      <c r="H9" s="163">
        <f>+IX!I60</f>
        <v>0</v>
      </c>
      <c r="I9" s="163">
        <f>+IX!J60</f>
        <v>0</v>
      </c>
      <c r="J9" s="163">
        <f>+IX!K60</f>
        <v>0</v>
      </c>
      <c r="L9" s="705"/>
    </row>
    <row r="10" spans="1:12" x14ac:dyDescent="0.3">
      <c r="A10" s="251">
        <v>2</v>
      </c>
      <c r="B10" s="30" t="s">
        <v>300</v>
      </c>
      <c r="C10" s="163">
        <f>SUM(C11:C17)</f>
        <v>0</v>
      </c>
      <c r="D10" s="163">
        <f t="shared" ref="D10:J10" si="2">SUM(D11:D17)</f>
        <v>0</v>
      </c>
      <c r="E10" s="163">
        <f t="shared" si="2"/>
        <v>0</v>
      </c>
      <c r="F10" s="163">
        <f t="shared" si="2"/>
        <v>0</v>
      </c>
      <c r="G10" s="163">
        <f t="shared" si="2"/>
        <v>0</v>
      </c>
      <c r="H10" s="163">
        <f t="shared" si="2"/>
        <v>0</v>
      </c>
      <c r="I10" s="163">
        <f t="shared" si="2"/>
        <v>0</v>
      </c>
      <c r="J10" s="163">
        <f t="shared" si="2"/>
        <v>0</v>
      </c>
      <c r="L10" s="705"/>
    </row>
    <row r="11" spans="1:12" x14ac:dyDescent="0.3">
      <c r="A11" s="251" t="s">
        <v>571</v>
      </c>
      <c r="B11" s="30" t="s">
        <v>223</v>
      </c>
      <c r="C11" s="163">
        <f>+IX!D10</f>
        <v>0</v>
      </c>
      <c r="D11" s="163">
        <f>+IX!E10</f>
        <v>0</v>
      </c>
      <c r="E11" s="163">
        <f>+IX!F10</f>
        <v>0</v>
      </c>
      <c r="F11" s="163">
        <f>+IX!G10</f>
        <v>0</v>
      </c>
      <c r="G11" s="163">
        <f>+IX!H10</f>
        <v>0</v>
      </c>
      <c r="H11" s="163">
        <f>+IX!I10</f>
        <v>0</v>
      </c>
      <c r="I11" s="163">
        <f>+IX!J10</f>
        <v>0</v>
      </c>
      <c r="J11" s="163">
        <f>+IX!K10</f>
        <v>0</v>
      </c>
      <c r="L11" s="705"/>
    </row>
    <row r="12" spans="1:12" x14ac:dyDescent="0.3">
      <c r="A12" s="251" t="s">
        <v>765</v>
      </c>
      <c r="B12" s="30" t="s">
        <v>227</v>
      </c>
      <c r="C12" s="164">
        <f>+IX!D20</f>
        <v>0</v>
      </c>
      <c r="D12" s="164">
        <f>+IX!E20</f>
        <v>0</v>
      </c>
      <c r="E12" s="164">
        <f>+IX!F20</f>
        <v>0</v>
      </c>
      <c r="F12" s="164">
        <f>+IX!G20</f>
        <v>0</v>
      </c>
      <c r="G12" s="164">
        <f>+IX!H20</f>
        <v>0</v>
      </c>
      <c r="H12" s="164">
        <f>+IX!I20</f>
        <v>0</v>
      </c>
      <c r="I12" s="164">
        <f>+IX!J20</f>
        <v>0</v>
      </c>
      <c r="J12" s="164">
        <f>+IX!K20</f>
        <v>0</v>
      </c>
      <c r="L12" s="705"/>
    </row>
    <row r="13" spans="1:12" x14ac:dyDescent="0.3">
      <c r="A13" s="251" t="s">
        <v>775</v>
      </c>
      <c r="B13" s="30" t="s">
        <v>303</v>
      </c>
      <c r="C13" s="164">
        <f>+IX!D30</f>
        <v>0</v>
      </c>
      <c r="D13" s="164">
        <f>+IX!E30</f>
        <v>0</v>
      </c>
      <c r="E13" s="164">
        <f>+IX!F30</f>
        <v>0</v>
      </c>
      <c r="F13" s="164">
        <f>+IX!G30</f>
        <v>0</v>
      </c>
      <c r="G13" s="164">
        <f>+IX!H30</f>
        <v>0</v>
      </c>
      <c r="H13" s="164">
        <f>+IX!I30</f>
        <v>0</v>
      </c>
      <c r="I13" s="164">
        <f>+IX!J30</f>
        <v>0</v>
      </c>
      <c r="J13" s="164">
        <f>+IX!K30</f>
        <v>0</v>
      </c>
      <c r="L13" s="705"/>
    </row>
    <row r="14" spans="1:12" x14ac:dyDescent="0.3">
      <c r="A14" s="251" t="s">
        <v>785</v>
      </c>
      <c r="B14" s="30" t="s">
        <v>289</v>
      </c>
      <c r="C14" s="164">
        <f>+IX!D40</f>
        <v>0</v>
      </c>
      <c r="D14" s="164">
        <f>+IX!E40</f>
        <v>0</v>
      </c>
      <c r="E14" s="164">
        <f>+IX!F40</f>
        <v>0</v>
      </c>
      <c r="F14" s="164">
        <f>+IX!G40</f>
        <v>0</v>
      </c>
      <c r="G14" s="164">
        <f>+IX!H40</f>
        <v>0</v>
      </c>
      <c r="H14" s="164">
        <f>+IX!I40</f>
        <v>0</v>
      </c>
      <c r="I14" s="164">
        <f>+IX!J40</f>
        <v>0</v>
      </c>
      <c r="J14" s="164">
        <f>+IX!K40</f>
        <v>0</v>
      </c>
      <c r="L14" s="705"/>
    </row>
    <row r="15" spans="1:12" x14ac:dyDescent="0.3">
      <c r="A15" s="251" t="s">
        <v>795</v>
      </c>
      <c r="B15" s="556" t="s">
        <v>290</v>
      </c>
      <c r="C15" s="164">
        <f>+IX!D50</f>
        <v>0</v>
      </c>
      <c r="D15" s="164">
        <f>+IX!E50</f>
        <v>0</v>
      </c>
      <c r="E15" s="164">
        <f>+IX!F50</f>
        <v>0</v>
      </c>
      <c r="F15" s="164">
        <f>+IX!G50</f>
        <v>0</v>
      </c>
      <c r="G15" s="164">
        <f>+IX!H50</f>
        <v>0</v>
      </c>
      <c r="H15" s="164">
        <f>+IX!I50</f>
        <v>0</v>
      </c>
      <c r="I15" s="164">
        <f>+IX!J50</f>
        <v>0</v>
      </c>
      <c r="J15" s="164">
        <f>+IX!K50</f>
        <v>0</v>
      </c>
      <c r="L15" s="705"/>
    </row>
    <row r="16" spans="1:12" x14ac:dyDescent="0.3">
      <c r="A16" s="251" t="s">
        <v>1084</v>
      </c>
      <c r="B16" s="556" t="s">
        <v>304</v>
      </c>
      <c r="C16" s="166"/>
      <c r="D16" s="166"/>
      <c r="E16" s="166"/>
      <c r="F16" s="166"/>
      <c r="G16" s="166"/>
      <c r="H16" s="166"/>
      <c r="I16" s="166"/>
      <c r="J16" s="166"/>
      <c r="L16" s="705"/>
    </row>
    <row r="17" spans="1:12" x14ac:dyDescent="0.3">
      <c r="A17" s="251" t="s">
        <v>1085</v>
      </c>
      <c r="B17" s="556" t="s">
        <v>305</v>
      </c>
      <c r="C17" s="166"/>
      <c r="D17" s="166"/>
      <c r="E17" s="166"/>
      <c r="F17" s="166"/>
      <c r="G17" s="166"/>
      <c r="H17" s="166"/>
      <c r="I17" s="166"/>
      <c r="J17" s="166"/>
      <c r="L17" s="705"/>
    </row>
    <row r="18" spans="1:12" x14ac:dyDescent="0.3">
      <c r="A18" s="228">
        <v>3</v>
      </c>
      <c r="B18" s="556" t="s">
        <v>306</v>
      </c>
      <c r="C18" s="166"/>
      <c r="D18" s="166"/>
      <c r="E18" s="166"/>
      <c r="F18" s="166"/>
      <c r="G18" s="166"/>
      <c r="H18" s="166"/>
      <c r="I18" s="166"/>
      <c r="J18" s="166"/>
      <c r="L18" s="705"/>
    </row>
    <row r="19" spans="1:12" x14ac:dyDescent="0.3">
      <c r="A19" s="228">
        <v>4</v>
      </c>
      <c r="B19" s="556" t="s">
        <v>307</v>
      </c>
      <c r="C19" s="164">
        <f>SUM(C20:C21)</f>
        <v>0</v>
      </c>
      <c r="D19" s="164">
        <f t="shared" ref="D19:J19" si="3">SUM(D20:D21)</f>
        <v>0</v>
      </c>
      <c r="E19" s="164">
        <f t="shared" si="3"/>
        <v>0</v>
      </c>
      <c r="F19" s="164">
        <f t="shared" si="3"/>
        <v>0</v>
      </c>
      <c r="G19" s="164">
        <f t="shared" si="3"/>
        <v>0</v>
      </c>
      <c r="H19" s="164">
        <f t="shared" si="3"/>
        <v>0</v>
      </c>
      <c r="I19" s="164">
        <f t="shared" si="3"/>
        <v>0</v>
      </c>
      <c r="J19" s="164">
        <f t="shared" si="3"/>
        <v>0</v>
      </c>
      <c r="L19" s="705"/>
    </row>
    <row r="20" spans="1:12" x14ac:dyDescent="0.3">
      <c r="A20" s="228" t="s">
        <v>876</v>
      </c>
      <c r="B20" s="556" t="s">
        <v>308</v>
      </c>
      <c r="C20" s="166"/>
      <c r="D20" s="166"/>
      <c r="E20" s="166"/>
      <c r="F20" s="166"/>
      <c r="G20" s="166"/>
      <c r="H20" s="166"/>
      <c r="I20" s="166"/>
      <c r="J20" s="166"/>
      <c r="L20" s="705"/>
    </row>
    <row r="21" spans="1:12" x14ac:dyDescent="0.3">
      <c r="A21" s="228" t="s">
        <v>888</v>
      </c>
      <c r="B21" s="556" t="s">
        <v>309</v>
      </c>
      <c r="C21" s="166"/>
      <c r="D21" s="166"/>
      <c r="E21" s="166"/>
      <c r="F21" s="166"/>
      <c r="G21" s="166"/>
      <c r="H21" s="166"/>
      <c r="I21" s="166"/>
      <c r="J21" s="166"/>
      <c r="L21" s="705"/>
    </row>
    <row r="22" spans="1:12" s="109" customFormat="1" x14ac:dyDescent="0.3">
      <c r="A22" s="170" t="s">
        <v>310</v>
      </c>
      <c r="B22" s="557" t="s">
        <v>311</v>
      </c>
      <c r="C22" s="175">
        <f>SUM(C23,C30,C33,C34)</f>
        <v>0</v>
      </c>
      <c r="D22" s="175">
        <f>SUM(D23,D30,D33,D34)</f>
        <v>0</v>
      </c>
      <c r="E22" s="175">
        <f t="shared" ref="E22:J22" si="4">SUM(E23,E30,E33,E34)</f>
        <v>0</v>
      </c>
      <c r="F22" s="175">
        <f t="shared" si="4"/>
        <v>0</v>
      </c>
      <c r="G22" s="175">
        <f t="shared" si="4"/>
        <v>0</v>
      </c>
      <c r="H22" s="175">
        <f t="shared" si="4"/>
        <v>0</v>
      </c>
      <c r="I22" s="175">
        <f t="shared" si="4"/>
        <v>0</v>
      </c>
      <c r="J22" s="175">
        <f t="shared" si="4"/>
        <v>0</v>
      </c>
      <c r="K22" s="663"/>
      <c r="L22" s="705"/>
    </row>
    <row r="23" spans="1:12" s="109" customFormat="1" x14ac:dyDescent="0.3">
      <c r="A23" s="227">
        <v>5</v>
      </c>
      <c r="B23" s="209" t="s">
        <v>312</v>
      </c>
      <c r="C23" s="164">
        <f>SUM(C24:C29)</f>
        <v>0</v>
      </c>
      <c r="D23" s="164">
        <f>SUM(D24:D29)</f>
        <v>0</v>
      </c>
      <c r="E23" s="164">
        <f t="shared" ref="E23:J23" si="5">SUM(E24:E29)</f>
        <v>0</v>
      </c>
      <c r="F23" s="164">
        <f t="shared" si="5"/>
        <v>0</v>
      </c>
      <c r="G23" s="164">
        <f t="shared" si="5"/>
        <v>0</v>
      </c>
      <c r="H23" s="164">
        <f t="shared" si="5"/>
        <v>0</v>
      </c>
      <c r="I23" s="164">
        <f t="shared" si="5"/>
        <v>0</v>
      </c>
      <c r="J23" s="164">
        <f t="shared" si="5"/>
        <v>0</v>
      </c>
      <c r="K23" s="663"/>
      <c r="L23" s="705"/>
    </row>
    <row r="24" spans="1:12" x14ac:dyDescent="0.3">
      <c r="A24" s="228" t="s">
        <v>937</v>
      </c>
      <c r="B24" s="556" t="s">
        <v>313</v>
      </c>
      <c r="C24" s="166"/>
      <c r="D24" s="166"/>
      <c r="E24" s="166"/>
      <c r="F24" s="166"/>
      <c r="G24" s="166"/>
      <c r="H24" s="166"/>
      <c r="I24" s="166"/>
      <c r="J24" s="166"/>
      <c r="L24" s="705"/>
    </row>
    <row r="25" spans="1:12" ht="24" customHeight="1" x14ac:dyDescent="0.3">
      <c r="A25" s="228" t="s">
        <v>938</v>
      </c>
      <c r="B25" s="414" t="s">
        <v>314</v>
      </c>
      <c r="C25" s="166"/>
      <c r="D25" s="166"/>
      <c r="E25" s="166"/>
      <c r="F25" s="166"/>
      <c r="G25" s="166"/>
      <c r="H25" s="166"/>
      <c r="I25" s="166"/>
      <c r="J25" s="166"/>
      <c r="L25" s="705"/>
    </row>
    <row r="26" spans="1:12" ht="20.399999999999999" x14ac:dyDescent="0.3">
      <c r="A26" s="228" t="s">
        <v>939</v>
      </c>
      <c r="B26" s="44" t="s">
        <v>315</v>
      </c>
      <c r="C26" s="166"/>
      <c r="D26" s="166"/>
      <c r="E26" s="166"/>
      <c r="F26" s="166"/>
      <c r="G26" s="166"/>
      <c r="H26" s="166"/>
      <c r="I26" s="166"/>
      <c r="J26" s="166"/>
      <c r="L26" s="705"/>
    </row>
    <row r="27" spans="1:12" x14ac:dyDescent="0.3">
      <c r="A27" s="228" t="s">
        <v>940</v>
      </c>
      <c r="B27" s="556" t="s">
        <v>308</v>
      </c>
      <c r="C27" s="166"/>
      <c r="D27" s="166"/>
      <c r="E27" s="166"/>
      <c r="F27" s="166"/>
      <c r="G27" s="166"/>
      <c r="H27" s="166"/>
      <c r="I27" s="166"/>
      <c r="J27" s="166"/>
      <c r="L27" s="705"/>
    </row>
    <row r="28" spans="1:12" x14ac:dyDescent="0.3">
      <c r="A28" s="228" t="s">
        <v>941</v>
      </c>
      <c r="B28" s="556" t="s">
        <v>316</v>
      </c>
      <c r="C28" s="166"/>
      <c r="D28" s="166"/>
      <c r="E28" s="166"/>
      <c r="F28" s="166"/>
      <c r="G28" s="166"/>
      <c r="H28" s="166"/>
      <c r="I28" s="166"/>
      <c r="J28" s="166"/>
      <c r="L28" s="705"/>
    </row>
    <row r="29" spans="1:12" x14ac:dyDescent="0.3">
      <c r="A29" s="228" t="s">
        <v>1049</v>
      </c>
      <c r="B29" s="556" t="s">
        <v>304</v>
      </c>
      <c r="C29" s="166"/>
      <c r="D29" s="166"/>
      <c r="E29" s="166"/>
      <c r="F29" s="166"/>
      <c r="G29" s="166"/>
      <c r="H29" s="166"/>
      <c r="I29" s="166"/>
      <c r="J29" s="166"/>
      <c r="L29" s="705"/>
    </row>
    <row r="30" spans="1:12" x14ac:dyDescent="0.3">
      <c r="A30" s="227">
        <v>6</v>
      </c>
      <c r="B30" s="209" t="s">
        <v>317</v>
      </c>
      <c r="C30" s="164">
        <f>SUM(C31:C32)</f>
        <v>0</v>
      </c>
      <c r="D30" s="164">
        <f>SUM(D31:D32)</f>
        <v>0</v>
      </c>
      <c r="E30" s="164">
        <f t="shared" ref="E30:J30" si="6">SUM(E31:E32)</f>
        <v>0</v>
      </c>
      <c r="F30" s="164">
        <f t="shared" si="6"/>
        <v>0</v>
      </c>
      <c r="G30" s="164">
        <f t="shared" si="6"/>
        <v>0</v>
      </c>
      <c r="H30" s="164">
        <f t="shared" si="6"/>
        <v>0</v>
      </c>
      <c r="I30" s="164">
        <f t="shared" si="6"/>
        <v>0</v>
      </c>
      <c r="J30" s="164">
        <f t="shared" si="6"/>
        <v>0</v>
      </c>
      <c r="L30" s="705"/>
    </row>
    <row r="31" spans="1:12" x14ac:dyDescent="0.3">
      <c r="A31" s="228" t="s">
        <v>1052</v>
      </c>
      <c r="B31" s="556" t="s">
        <v>318</v>
      </c>
      <c r="C31" s="166"/>
      <c r="D31" s="166"/>
      <c r="E31" s="166"/>
      <c r="F31" s="166"/>
      <c r="G31" s="166"/>
      <c r="H31" s="166"/>
      <c r="I31" s="166"/>
      <c r="J31" s="166"/>
      <c r="L31" s="705"/>
    </row>
    <row r="32" spans="1:12" x14ac:dyDescent="0.3">
      <c r="A32" s="228" t="s">
        <v>137</v>
      </c>
      <c r="B32" s="556" t="s">
        <v>319</v>
      </c>
      <c r="C32" s="166"/>
      <c r="D32" s="166"/>
      <c r="E32" s="166"/>
      <c r="F32" s="166"/>
      <c r="G32" s="166"/>
      <c r="H32" s="166"/>
      <c r="I32" s="166"/>
      <c r="J32" s="166"/>
      <c r="L32" s="705"/>
    </row>
    <row r="33" spans="1:12" x14ac:dyDescent="0.3">
      <c r="A33" s="228">
        <v>7</v>
      </c>
      <c r="B33" s="556" t="s">
        <v>320</v>
      </c>
      <c r="C33" s="166"/>
      <c r="D33" s="166"/>
      <c r="E33" s="166"/>
      <c r="F33" s="166"/>
      <c r="G33" s="166"/>
      <c r="H33" s="166"/>
      <c r="I33" s="166"/>
      <c r="J33" s="166"/>
      <c r="L33" s="705"/>
    </row>
    <row r="34" spans="1:12" x14ac:dyDescent="0.3">
      <c r="A34" s="228">
        <v>8</v>
      </c>
      <c r="B34" s="556" t="s">
        <v>321</v>
      </c>
      <c r="C34" s="420">
        <f>+XI.3_FA!C48</f>
        <v>0</v>
      </c>
      <c r="D34" s="420">
        <f>+XI.3_FA!D48</f>
        <v>0</v>
      </c>
      <c r="E34" s="420">
        <f>+XI.3_FA!E48</f>
        <v>0</v>
      </c>
      <c r="F34" s="420">
        <f>+XI.3_FA!F48</f>
        <v>0</v>
      </c>
      <c r="G34" s="420">
        <f>+XI.3_FA!G48</f>
        <v>0</v>
      </c>
      <c r="H34" s="420">
        <f>+XI.3_FA!H48</f>
        <v>0</v>
      </c>
      <c r="I34" s="420">
        <f>+XI.3_FA!I48</f>
        <v>0</v>
      </c>
      <c r="J34" s="420">
        <f>+XI.3_FA!J48</f>
        <v>0</v>
      </c>
      <c r="K34" s="663" t="str">
        <f>IF(COUNTIFS(C34:J34,"&lt;0")&gt;0,"Klaida! Pinigų likutis negali būti neigiamas","-")</f>
        <v>-</v>
      </c>
      <c r="L34" s="705"/>
    </row>
    <row r="35" spans="1:12" s="109" customFormat="1" ht="21.6" x14ac:dyDescent="0.3">
      <c r="A35" s="170" t="s">
        <v>322</v>
      </c>
      <c r="B35" s="177" t="s">
        <v>323</v>
      </c>
      <c r="C35" s="183"/>
      <c r="D35" s="183"/>
      <c r="E35" s="183"/>
      <c r="F35" s="183"/>
      <c r="G35" s="183"/>
      <c r="H35" s="183"/>
      <c r="I35" s="183"/>
      <c r="J35" s="183"/>
      <c r="K35" s="663"/>
      <c r="L35" s="705"/>
    </row>
    <row r="36" spans="1:12" s="109" customFormat="1" ht="15" thickBot="1" x14ac:dyDescent="0.35">
      <c r="A36" s="178"/>
      <c r="B36" s="182" t="s">
        <v>324</v>
      </c>
      <c r="C36" s="179">
        <f>SUM(C8,C22,C35)</f>
        <v>0</v>
      </c>
      <c r="D36" s="179">
        <f>SUM(D8,D22,D35)</f>
        <v>0</v>
      </c>
      <c r="E36" s="179">
        <f t="shared" ref="E36:J36" si="7">SUM(E8,E22,E35)</f>
        <v>0</v>
      </c>
      <c r="F36" s="179">
        <f t="shared" si="7"/>
        <v>0</v>
      </c>
      <c r="G36" s="179">
        <f t="shared" si="7"/>
        <v>0</v>
      </c>
      <c r="H36" s="179">
        <f t="shared" si="7"/>
        <v>0</v>
      </c>
      <c r="I36" s="179">
        <f t="shared" si="7"/>
        <v>0</v>
      </c>
      <c r="J36" s="179">
        <f t="shared" si="7"/>
        <v>0</v>
      </c>
      <c r="K36" s="663"/>
      <c r="L36" s="705"/>
    </row>
    <row r="37" spans="1:12" s="109" customFormat="1" ht="15" thickTop="1" x14ac:dyDescent="0.3">
      <c r="A37" s="167" t="s">
        <v>325</v>
      </c>
      <c r="B37" s="180" t="s">
        <v>328</v>
      </c>
      <c r="C37" s="816"/>
      <c r="D37" s="816"/>
      <c r="E37" s="816"/>
      <c r="F37" s="816"/>
      <c r="G37" s="816"/>
      <c r="H37" s="816"/>
      <c r="I37" s="816"/>
      <c r="J37" s="816"/>
      <c r="K37" s="663"/>
      <c r="L37" s="705"/>
    </row>
    <row r="38" spans="1:12" s="109" customFormat="1" x14ac:dyDescent="0.3">
      <c r="A38" s="181" t="s">
        <v>327</v>
      </c>
      <c r="B38" s="174" t="s">
        <v>329</v>
      </c>
      <c r="C38" s="166"/>
      <c r="D38" s="175" t="str">
        <f>IF((C38+XI.3_FA!D43-VIII!G232)&gt;0,(C38+XI.3_FA!D43-VIII!G232),"0")</f>
        <v>0</v>
      </c>
      <c r="E38" s="175" t="str">
        <f>IF((D38+XI.3_FA!E43-VIII!H232)&gt;0,(D38+XI.3_FA!E43-VIII!H232),"0")</f>
        <v>0</v>
      </c>
      <c r="F38" s="175" t="str">
        <f>IF((E38+XI.3_FA!F43-VIII!I232)&gt;0,(E38+XI.3_FA!F43-VIII!I232),"0")</f>
        <v>0</v>
      </c>
      <c r="G38" s="175" t="str">
        <f>IF((F38+XI.3_FA!G43-VIII!J232)&gt;0,(F38+XI.3_FA!G43-VIII!J232),"0")</f>
        <v>0</v>
      </c>
      <c r="H38" s="175" t="str">
        <f>IF((G38+XI.3_FA!H43-VIII!K232)&gt;0,(G38+XI.3_FA!H43-VIII!K232),"0")</f>
        <v>0</v>
      </c>
      <c r="I38" s="175" t="str">
        <f>IF((H38+XI.3_FA!I43-VIII!L232)&gt;0,(H38+XI.3_FA!I43-VIII!L232),"0")</f>
        <v>0</v>
      </c>
      <c r="J38" s="175" t="str">
        <f>IF((I38+XI.3_FA!J43-VIII!M232)&gt;0,(I38+XI.3_FA!J43-VIII!M232),"0")</f>
        <v>0</v>
      </c>
      <c r="K38" s="663" t="str">
        <f>IF(COUNTIFS(C38:J38,"&lt;")&gt;1,"Klaida! Dotacijų likutis negali būti neigiamas","-")</f>
        <v>-</v>
      </c>
      <c r="L38" s="705"/>
    </row>
    <row r="39" spans="1:12" s="109" customFormat="1" x14ac:dyDescent="0.3">
      <c r="A39" s="170" t="s">
        <v>326</v>
      </c>
      <c r="B39" s="174" t="s">
        <v>330</v>
      </c>
      <c r="C39" s="175">
        <f>SUM(C40,C45)</f>
        <v>0</v>
      </c>
      <c r="D39" s="175">
        <f>SUM(D40,D45)</f>
        <v>0</v>
      </c>
      <c r="E39" s="175">
        <f t="shared" ref="E39:J39" si="8">SUM(E40,E45)</f>
        <v>0</v>
      </c>
      <c r="F39" s="175">
        <f t="shared" si="8"/>
        <v>0</v>
      </c>
      <c r="G39" s="175">
        <f t="shared" si="8"/>
        <v>0</v>
      </c>
      <c r="H39" s="175">
        <f t="shared" si="8"/>
        <v>0</v>
      </c>
      <c r="I39" s="175">
        <f t="shared" si="8"/>
        <v>0</v>
      </c>
      <c r="J39" s="175">
        <f t="shared" si="8"/>
        <v>0</v>
      </c>
      <c r="K39" s="663"/>
      <c r="L39" s="705"/>
    </row>
    <row r="40" spans="1:12" ht="20.399999999999999" x14ac:dyDescent="0.3">
      <c r="A40" s="228">
        <v>9</v>
      </c>
      <c r="B40" s="44" t="s">
        <v>342</v>
      </c>
      <c r="C40" s="164">
        <f>SUM(C41:C44)</f>
        <v>0</v>
      </c>
      <c r="D40" s="164">
        <f t="shared" ref="D40:J40" si="9">SUM(D41:D44)</f>
        <v>0</v>
      </c>
      <c r="E40" s="164">
        <f t="shared" si="9"/>
        <v>0</v>
      </c>
      <c r="F40" s="164">
        <f t="shared" si="9"/>
        <v>0</v>
      </c>
      <c r="G40" s="164">
        <f t="shared" si="9"/>
        <v>0</v>
      </c>
      <c r="H40" s="164">
        <f t="shared" si="9"/>
        <v>0</v>
      </c>
      <c r="I40" s="164">
        <f t="shared" si="9"/>
        <v>0</v>
      </c>
      <c r="J40" s="164">
        <f t="shared" si="9"/>
        <v>0</v>
      </c>
      <c r="L40" s="705"/>
    </row>
    <row r="41" spans="1:12" x14ac:dyDescent="0.3">
      <c r="A41" s="228" t="s">
        <v>291</v>
      </c>
      <c r="B41" s="176" t="s">
        <v>331</v>
      </c>
      <c r="C41" s="164">
        <f>X!D37-C46</f>
        <v>0</v>
      </c>
      <c r="D41" s="164">
        <f>X!E37-D46</f>
        <v>0</v>
      </c>
      <c r="E41" s="164">
        <f>X!F37-E46</f>
        <v>0</v>
      </c>
      <c r="F41" s="164">
        <f>X!G37-F46</f>
        <v>0</v>
      </c>
      <c r="G41" s="164">
        <f>X!H37-G46</f>
        <v>0</v>
      </c>
      <c r="H41" s="164">
        <f>X!I37-H46</f>
        <v>0</v>
      </c>
      <c r="I41" s="164">
        <f>X!J37-I46</f>
        <v>0</v>
      </c>
      <c r="J41" s="164">
        <f>X!K37-J46</f>
        <v>0</v>
      </c>
      <c r="L41" s="705"/>
    </row>
    <row r="42" spans="1:12" x14ac:dyDescent="0.3">
      <c r="A42" s="228" t="s">
        <v>1103</v>
      </c>
      <c r="B42" s="176" t="s">
        <v>332</v>
      </c>
      <c r="C42" s="164">
        <f>X!D26-C47</f>
        <v>0</v>
      </c>
      <c r="D42" s="164">
        <f>X!E26-D47</f>
        <v>0</v>
      </c>
      <c r="E42" s="164">
        <f>X!F26-E47</f>
        <v>0</v>
      </c>
      <c r="F42" s="164">
        <f>X!G26-F47</f>
        <v>0</v>
      </c>
      <c r="G42" s="164">
        <f>X!H26-G47</f>
        <v>0</v>
      </c>
      <c r="H42" s="164">
        <f>X!I26-H47</f>
        <v>0</v>
      </c>
      <c r="I42" s="164">
        <f>X!J26-I47</f>
        <v>0</v>
      </c>
      <c r="J42" s="164">
        <f>X!K26-J47</f>
        <v>0</v>
      </c>
      <c r="L42" s="705"/>
    </row>
    <row r="43" spans="1:12" x14ac:dyDescent="0.3">
      <c r="A43" s="228" t="s">
        <v>293</v>
      </c>
      <c r="B43" s="176" t="s">
        <v>333</v>
      </c>
      <c r="C43" s="166"/>
      <c r="D43" s="166"/>
      <c r="E43" s="166"/>
      <c r="F43" s="166"/>
      <c r="G43" s="166"/>
      <c r="H43" s="166"/>
      <c r="I43" s="166"/>
      <c r="J43" s="166"/>
      <c r="L43" s="705"/>
    </row>
    <row r="44" spans="1:12" ht="21.6" x14ac:dyDescent="0.3">
      <c r="A44" s="228" t="s">
        <v>294</v>
      </c>
      <c r="B44" s="176" t="s">
        <v>334</v>
      </c>
      <c r="C44" s="166"/>
      <c r="D44" s="166"/>
      <c r="E44" s="166"/>
      <c r="F44" s="166"/>
      <c r="G44" s="166"/>
      <c r="H44" s="166"/>
      <c r="I44" s="166"/>
      <c r="J44" s="166"/>
      <c r="L44" s="705"/>
    </row>
    <row r="45" spans="1:12" ht="21.6" x14ac:dyDescent="0.3">
      <c r="A45" s="228">
        <v>10</v>
      </c>
      <c r="B45" s="176" t="s">
        <v>335</v>
      </c>
      <c r="C45" s="164">
        <f>SUM(C46:C51)</f>
        <v>0</v>
      </c>
      <c r="D45" s="164">
        <f>SUM(D46:D51)</f>
        <v>0</v>
      </c>
      <c r="E45" s="164">
        <f>SUM(E46:E51)</f>
        <v>0</v>
      </c>
      <c r="F45" s="164">
        <f t="shared" ref="F45:I45" si="10">SUM(F46:F51)</f>
        <v>0</v>
      </c>
      <c r="G45" s="164">
        <f t="shared" si="10"/>
        <v>0</v>
      </c>
      <c r="H45" s="164">
        <f t="shared" si="10"/>
        <v>0</v>
      </c>
      <c r="I45" s="164">
        <f t="shared" si="10"/>
        <v>0</v>
      </c>
      <c r="J45" s="164">
        <f>SUM(J46:J51)</f>
        <v>0</v>
      </c>
      <c r="L45" s="705"/>
    </row>
    <row r="46" spans="1:12" x14ac:dyDescent="0.3">
      <c r="A46" s="228" t="s">
        <v>1104</v>
      </c>
      <c r="B46" s="176" t="s">
        <v>331</v>
      </c>
      <c r="C46" s="164">
        <f>+X!E36</f>
        <v>0</v>
      </c>
      <c r="D46" s="164">
        <f>+X!F36</f>
        <v>0</v>
      </c>
      <c r="E46" s="164">
        <f>+X!G36</f>
        <v>0</v>
      </c>
      <c r="F46" s="164">
        <f>+X!H36</f>
        <v>0</v>
      </c>
      <c r="G46" s="164">
        <f>+X!I36</f>
        <v>0</v>
      </c>
      <c r="H46" s="164">
        <f>+X!J36</f>
        <v>0</v>
      </c>
      <c r="I46" s="164">
        <f>+X!K36</f>
        <v>0</v>
      </c>
      <c r="J46" s="166"/>
      <c r="L46" s="705"/>
    </row>
    <row r="47" spans="1:12" x14ac:dyDescent="0.3">
      <c r="A47" s="228" t="s">
        <v>1105</v>
      </c>
      <c r="B47" s="176" t="s">
        <v>332</v>
      </c>
      <c r="C47" s="164">
        <f>X!E25+X!E24</f>
        <v>0</v>
      </c>
      <c r="D47" s="164">
        <f>X!F25+X!F24</f>
        <v>0</v>
      </c>
      <c r="E47" s="164">
        <f>X!G25+X!G24</f>
        <v>0</v>
      </c>
      <c r="F47" s="164">
        <f>X!H25+X!H24</f>
        <v>0</v>
      </c>
      <c r="G47" s="164">
        <f>X!I25+X!I24</f>
        <v>0</v>
      </c>
      <c r="H47" s="164">
        <f>X!J25+X!J24</f>
        <v>0</v>
      </c>
      <c r="I47" s="164">
        <f>X!K25+X!K24</f>
        <v>0</v>
      </c>
      <c r="J47" s="166"/>
      <c r="L47" s="705"/>
    </row>
    <row r="48" spans="1:12" x14ac:dyDescent="0.3">
      <c r="A48" s="228" t="s">
        <v>1106</v>
      </c>
      <c r="B48" s="176" t="s">
        <v>336</v>
      </c>
      <c r="C48" s="166"/>
      <c r="D48" s="166"/>
      <c r="E48" s="166"/>
      <c r="F48" s="166"/>
      <c r="G48" s="166"/>
      <c r="H48" s="166"/>
      <c r="I48" s="166"/>
      <c r="J48" s="166"/>
      <c r="L48" s="705"/>
    </row>
    <row r="49" spans="1:13" x14ac:dyDescent="0.3">
      <c r="A49" s="228" t="s">
        <v>1107</v>
      </c>
      <c r="B49" s="176" t="s">
        <v>333</v>
      </c>
      <c r="C49" s="166"/>
      <c r="D49" s="166"/>
      <c r="E49" s="166"/>
      <c r="F49" s="166"/>
      <c r="G49" s="166"/>
      <c r="H49" s="166"/>
      <c r="I49" s="166"/>
      <c r="J49" s="166"/>
      <c r="L49" s="705"/>
    </row>
    <row r="50" spans="1:13" x14ac:dyDescent="0.3">
      <c r="A50" s="228" t="s">
        <v>1108</v>
      </c>
      <c r="B50" s="176" t="s">
        <v>337</v>
      </c>
      <c r="C50" s="166"/>
      <c r="D50" s="166"/>
      <c r="E50" s="166"/>
      <c r="F50" s="166"/>
      <c r="G50" s="166"/>
      <c r="H50" s="166"/>
      <c r="I50" s="166"/>
      <c r="J50" s="166"/>
      <c r="L50" s="705"/>
    </row>
    <row r="51" spans="1:13" ht="21.6" x14ac:dyDescent="0.3">
      <c r="A51" s="228" t="s">
        <v>1109</v>
      </c>
      <c r="B51" s="176" t="s">
        <v>338</v>
      </c>
      <c r="C51" s="166"/>
      <c r="D51" s="166"/>
      <c r="E51" s="166"/>
      <c r="F51" s="166"/>
      <c r="G51" s="166"/>
      <c r="H51" s="166"/>
      <c r="I51" s="166"/>
      <c r="J51" s="166"/>
      <c r="L51" s="705"/>
    </row>
    <row r="52" spans="1:13" ht="21.6" x14ac:dyDescent="0.3">
      <c r="A52" s="559" t="s">
        <v>339</v>
      </c>
      <c r="B52" s="177" t="s">
        <v>340</v>
      </c>
      <c r="C52" s="183"/>
      <c r="D52" s="183"/>
      <c r="E52" s="183"/>
      <c r="F52" s="183"/>
      <c r="G52" s="183"/>
      <c r="H52" s="183"/>
      <c r="I52" s="183"/>
      <c r="J52" s="183"/>
      <c r="L52" s="705"/>
    </row>
    <row r="53" spans="1:13" ht="15" thickBot="1" x14ac:dyDescent="0.35">
      <c r="A53" s="178"/>
      <c r="B53" s="184" t="s">
        <v>341</v>
      </c>
      <c r="C53" s="179">
        <f>SUM(C37,C38,C39,C52)</f>
        <v>0</v>
      </c>
      <c r="D53" s="179">
        <f>SUM(D37,D38,D39,D52)</f>
        <v>0</v>
      </c>
      <c r="E53" s="179">
        <f t="shared" ref="E53:J53" si="11">SUM(E37,E38,E39,E52)</f>
        <v>0</v>
      </c>
      <c r="F53" s="179">
        <f t="shared" si="11"/>
        <v>0</v>
      </c>
      <c r="G53" s="179">
        <f t="shared" si="11"/>
        <v>0</v>
      </c>
      <c r="H53" s="179">
        <f t="shared" si="11"/>
        <v>0</v>
      </c>
      <c r="I53" s="179">
        <f t="shared" si="11"/>
        <v>0</v>
      </c>
      <c r="J53" s="179">
        <f t="shared" si="11"/>
        <v>0</v>
      </c>
      <c r="L53" s="705"/>
    </row>
    <row r="54" spans="1:13" ht="15" thickTop="1" x14ac:dyDescent="0.3">
      <c r="A54" s="229"/>
      <c r="B54" s="66"/>
      <c r="C54" s="187"/>
      <c r="D54" s="187"/>
      <c r="E54" s="187"/>
      <c r="F54" s="187"/>
      <c r="G54" s="187"/>
      <c r="H54" s="187"/>
      <c r="I54" s="187"/>
      <c r="J54" s="187"/>
      <c r="K54" s="657"/>
      <c r="L54" s="684"/>
      <c r="M54" s="188"/>
    </row>
    <row r="55" spans="1:13" x14ac:dyDescent="0.3">
      <c r="A55" s="229"/>
      <c r="B55" s="66"/>
      <c r="C55" s="187"/>
      <c r="D55" s="187"/>
      <c r="E55" s="187"/>
      <c r="F55" s="187"/>
      <c r="G55" s="187"/>
      <c r="H55" s="187"/>
      <c r="I55" s="187"/>
      <c r="J55" s="187"/>
      <c r="K55" s="657"/>
      <c r="L55" s="684"/>
      <c r="M55" s="188"/>
    </row>
    <row r="56" spans="1:13" x14ac:dyDescent="0.3">
      <c r="A56" s="229"/>
      <c r="B56" s="66"/>
      <c r="C56" s="187"/>
      <c r="D56" s="187"/>
      <c r="E56" s="187"/>
      <c r="F56" s="187"/>
      <c r="G56" s="187"/>
      <c r="H56" s="187"/>
      <c r="I56" s="187"/>
      <c r="J56" s="187"/>
      <c r="K56" s="657"/>
      <c r="L56" s="684"/>
      <c r="M56" s="188"/>
    </row>
    <row r="57" spans="1:13" x14ac:dyDescent="0.3">
      <c r="A57" s="229"/>
      <c r="B57" s="66"/>
      <c r="C57" s="187"/>
      <c r="D57" s="187"/>
      <c r="E57" s="187"/>
      <c r="F57" s="187"/>
      <c r="G57" s="187"/>
      <c r="H57" s="187"/>
      <c r="I57" s="187"/>
      <c r="J57" s="187"/>
      <c r="K57" s="657"/>
      <c r="L57" s="684"/>
      <c r="M57" s="188"/>
    </row>
    <row r="58" spans="1:13" x14ac:dyDescent="0.3">
      <c r="A58" s="229"/>
      <c r="B58" s="66"/>
      <c r="C58" s="187"/>
      <c r="D58" s="187"/>
      <c r="E58" s="187"/>
      <c r="F58" s="187"/>
      <c r="G58" s="187"/>
      <c r="H58" s="187"/>
      <c r="I58" s="187"/>
      <c r="J58" s="187"/>
      <c r="K58" s="657"/>
      <c r="L58" s="684"/>
      <c r="M58" s="188"/>
    </row>
    <row r="59" spans="1:13" x14ac:dyDescent="0.3">
      <c r="A59" s="229"/>
      <c r="B59" s="66"/>
      <c r="C59" s="187"/>
      <c r="D59" s="187"/>
      <c r="E59" s="187"/>
      <c r="F59" s="187"/>
      <c r="G59" s="187"/>
      <c r="H59" s="187"/>
      <c r="I59" s="187"/>
      <c r="J59" s="187"/>
      <c r="K59" s="657"/>
      <c r="L59" s="684"/>
      <c r="M59" s="188"/>
    </row>
    <row r="60" spans="1:13" x14ac:dyDescent="0.3">
      <c r="A60" s="229"/>
      <c r="B60" s="66"/>
      <c r="C60" s="187"/>
      <c r="D60" s="187"/>
      <c r="E60" s="187"/>
      <c r="F60" s="187"/>
      <c r="G60" s="187"/>
      <c r="H60" s="187"/>
      <c r="I60" s="187"/>
      <c r="J60" s="187"/>
      <c r="K60" s="657"/>
      <c r="L60" s="684"/>
      <c r="M60" s="188"/>
    </row>
    <row r="61" spans="1:13" x14ac:dyDescent="0.3">
      <c r="A61" s="229"/>
      <c r="B61" s="66"/>
      <c r="C61" s="187"/>
      <c r="D61" s="187"/>
      <c r="E61" s="187"/>
      <c r="F61" s="187"/>
      <c r="G61" s="187"/>
      <c r="H61" s="187"/>
      <c r="I61" s="187"/>
      <c r="J61" s="187"/>
      <c r="K61" s="657"/>
      <c r="L61" s="684"/>
      <c r="M61" s="188"/>
    </row>
    <row r="62" spans="1:13" x14ac:dyDescent="0.3">
      <c r="A62" s="229"/>
      <c r="B62" s="66"/>
      <c r="C62" s="187"/>
      <c r="D62" s="187"/>
      <c r="E62" s="187"/>
      <c r="F62" s="187"/>
      <c r="G62" s="187"/>
      <c r="H62" s="187"/>
      <c r="I62" s="187"/>
      <c r="J62" s="187"/>
      <c r="K62" s="657"/>
      <c r="L62" s="684"/>
      <c r="M62" s="188"/>
    </row>
    <row r="63" spans="1:13" x14ac:dyDescent="0.3">
      <c r="A63" s="229"/>
      <c r="B63" s="66"/>
      <c r="C63" s="187"/>
      <c r="D63" s="187"/>
      <c r="E63" s="187"/>
      <c r="F63" s="187"/>
      <c r="G63" s="187"/>
      <c r="H63" s="187"/>
      <c r="I63" s="187"/>
      <c r="J63" s="187"/>
      <c r="K63" s="657"/>
      <c r="L63" s="684"/>
      <c r="M63" s="188"/>
    </row>
    <row r="64" spans="1:13" x14ac:dyDescent="0.3">
      <c r="A64" s="229"/>
      <c r="B64" s="66"/>
      <c r="C64" s="187"/>
      <c r="D64" s="187"/>
      <c r="E64" s="187"/>
      <c r="F64" s="187"/>
      <c r="G64" s="187"/>
      <c r="H64" s="187"/>
      <c r="I64" s="187"/>
      <c r="J64" s="187"/>
      <c r="K64" s="657"/>
      <c r="L64" s="684"/>
      <c r="M64" s="188"/>
    </row>
    <row r="65" spans="1:13" x14ac:dyDescent="0.3">
      <c r="A65" s="229"/>
      <c r="B65" s="66"/>
      <c r="C65" s="187"/>
      <c r="D65" s="187"/>
      <c r="E65" s="187"/>
      <c r="F65" s="187"/>
      <c r="G65" s="187"/>
      <c r="H65" s="187"/>
      <c r="I65" s="187"/>
      <c r="J65" s="187"/>
      <c r="K65" s="657"/>
      <c r="L65" s="684"/>
      <c r="M65" s="188"/>
    </row>
    <row r="66" spans="1:13" x14ac:dyDescent="0.3">
      <c r="A66" s="229"/>
      <c r="B66" s="66"/>
      <c r="C66" s="187"/>
      <c r="D66" s="187"/>
      <c r="E66" s="187"/>
      <c r="F66" s="187"/>
      <c r="G66" s="187"/>
      <c r="H66" s="187"/>
      <c r="I66" s="187"/>
      <c r="J66" s="187"/>
      <c r="K66" s="657"/>
      <c r="L66" s="684"/>
      <c r="M66" s="188"/>
    </row>
    <row r="67" spans="1:13" x14ac:dyDescent="0.3">
      <c r="A67" s="229"/>
      <c r="B67" s="66"/>
      <c r="C67" s="187"/>
      <c r="D67" s="187"/>
      <c r="E67" s="187"/>
      <c r="F67" s="187"/>
      <c r="G67" s="187"/>
      <c r="H67" s="187"/>
      <c r="I67" s="187"/>
      <c r="J67" s="187"/>
      <c r="K67" s="657"/>
      <c r="L67" s="684"/>
      <c r="M67" s="188"/>
    </row>
    <row r="68" spans="1:13" x14ac:dyDescent="0.3">
      <c r="A68" s="229"/>
      <c r="B68" s="66"/>
      <c r="C68" s="187"/>
      <c r="D68" s="187"/>
      <c r="E68" s="187"/>
      <c r="F68" s="187"/>
      <c r="G68" s="187"/>
      <c r="H68" s="187"/>
      <c r="I68" s="187"/>
      <c r="J68" s="187"/>
      <c r="K68" s="657"/>
      <c r="L68" s="684"/>
      <c r="M68" s="188"/>
    </row>
    <row r="69" spans="1:13" x14ac:dyDescent="0.3">
      <c r="A69" s="229"/>
      <c r="B69" s="66"/>
      <c r="C69" s="187"/>
      <c r="D69" s="187"/>
      <c r="E69" s="187"/>
      <c r="F69" s="187"/>
      <c r="G69" s="187"/>
      <c r="H69" s="187"/>
      <c r="I69" s="187"/>
      <c r="J69" s="187"/>
      <c r="K69" s="657"/>
      <c r="L69" s="684"/>
      <c r="M69" s="188"/>
    </row>
    <row r="70" spans="1:13" x14ac:dyDescent="0.3">
      <c r="A70" s="229"/>
      <c r="B70" s="66"/>
      <c r="C70" s="187"/>
      <c r="D70" s="187"/>
      <c r="E70" s="187"/>
      <c r="F70" s="187"/>
      <c r="G70" s="187"/>
      <c r="H70" s="187"/>
      <c r="I70" s="187"/>
      <c r="J70" s="187"/>
      <c r="K70" s="657"/>
      <c r="L70" s="684"/>
      <c r="M70" s="188"/>
    </row>
    <row r="71" spans="1:13" x14ac:dyDescent="0.3">
      <c r="A71" s="229"/>
      <c r="B71" s="66"/>
      <c r="C71" s="187"/>
      <c r="D71" s="187"/>
      <c r="E71" s="187"/>
      <c r="F71" s="187"/>
      <c r="G71" s="187"/>
      <c r="H71" s="187"/>
      <c r="I71" s="187"/>
      <c r="J71" s="187"/>
      <c r="K71" s="657"/>
      <c r="L71" s="684"/>
      <c r="M71" s="188"/>
    </row>
    <row r="72" spans="1:13" x14ac:dyDescent="0.3">
      <c r="A72" s="229"/>
      <c r="B72" s="66"/>
      <c r="C72" s="187"/>
      <c r="D72" s="187"/>
      <c r="E72" s="187"/>
      <c r="F72" s="187"/>
      <c r="G72" s="187"/>
      <c r="H72" s="187"/>
      <c r="I72" s="187"/>
      <c r="J72" s="187"/>
      <c r="K72" s="657"/>
      <c r="L72" s="684"/>
      <c r="M72" s="188"/>
    </row>
    <row r="73" spans="1:13" x14ac:dyDescent="0.3">
      <c r="A73" s="229"/>
      <c r="B73" s="66"/>
      <c r="C73" s="187"/>
      <c r="D73" s="187"/>
      <c r="E73" s="187"/>
      <c r="F73" s="187"/>
      <c r="G73" s="187"/>
      <c r="H73" s="187"/>
      <c r="I73" s="187"/>
      <c r="J73" s="187"/>
      <c r="K73" s="657"/>
      <c r="L73" s="684"/>
      <c r="M73" s="188"/>
    </row>
    <row r="74" spans="1:13" x14ac:dyDescent="0.3">
      <c r="A74" s="229"/>
      <c r="B74" s="66"/>
      <c r="C74" s="187"/>
      <c r="D74" s="187"/>
      <c r="E74" s="187"/>
      <c r="F74" s="187"/>
      <c r="G74" s="187"/>
      <c r="H74" s="187"/>
      <c r="I74" s="187"/>
      <c r="J74" s="187"/>
      <c r="K74" s="657"/>
      <c r="L74" s="684"/>
      <c r="M74" s="188"/>
    </row>
    <row r="75" spans="1:13" x14ac:dyDescent="0.3">
      <c r="A75" s="229"/>
      <c r="B75" s="66"/>
      <c r="C75" s="187"/>
      <c r="D75" s="187"/>
      <c r="E75" s="187"/>
      <c r="F75" s="187"/>
      <c r="G75" s="187"/>
      <c r="H75" s="187"/>
      <c r="I75" s="187"/>
      <c r="J75" s="187"/>
      <c r="K75" s="657"/>
      <c r="L75" s="684"/>
      <c r="M75" s="188"/>
    </row>
    <row r="76" spans="1:13" x14ac:dyDescent="0.3">
      <c r="A76" s="229"/>
      <c r="B76" s="66"/>
      <c r="C76" s="187"/>
      <c r="D76" s="187"/>
      <c r="E76" s="187"/>
      <c r="F76" s="187"/>
      <c r="G76" s="187"/>
      <c r="H76" s="187"/>
      <c r="I76" s="187"/>
      <c r="J76" s="187"/>
      <c r="K76" s="657"/>
      <c r="L76" s="684"/>
      <c r="M76" s="188"/>
    </row>
    <row r="77" spans="1:13" x14ac:dyDescent="0.3">
      <c r="A77" s="229"/>
      <c r="B77" s="66"/>
      <c r="C77" s="187"/>
      <c r="D77" s="187"/>
      <c r="E77" s="187"/>
      <c r="F77" s="187"/>
      <c r="G77" s="187"/>
      <c r="H77" s="187"/>
      <c r="I77" s="187"/>
      <c r="J77" s="187"/>
      <c r="K77" s="657"/>
      <c r="L77" s="684"/>
      <c r="M77" s="188"/>
    </row>
    <row r="78" spans="1:13" x14ac:dyDescent="0.3">
      <c r="A78" s="229"/>
      <c r="B78" s="66"/>
      <c r="C78" s="187"/>
      <c r="D78" s="187"/>
      <c r="E78" s="187"/>
      <c r="F78" s="187"/>
      <c r="G78" s="187"/>
      <c r="H78" s="187"/>
      <c r="I78" s="187"/>
      <c r="J78" s="187"/>
      <c r="K78" s="657"/>
      <c r="L78" s="684"/>
      <c r="M78" s="188"/>
    </row>
    <row r="79" spans="1:13" x14ac:dyDescent="0.3">
      <c r="A79" s="229"/>
      <c r="B79" s="66"/>
      <c r="C79" s="187"/>
      <c r="D79" s="187"/>
      <c r="E79" s="187"/>
      <c r="F79" s="187"/>
      <c r="G79" s="187"/>
      <c r="H79" s="187"/>
      <c r="I79" s="187"/>
      <c r="J79" s="187"/>
      <c r="K79" s="657"/>
      <c r="L79" s="684"/>
      <c r="M79" s="188"/>
    </row>
    <row r="80" spans="1:13" x14ac:dyDescent="0.3">
      <c r="A80" s="229"/>
      <c r="B80" s="66"/>
      <c r="C80" s="187"/>
      <c r="D80" s="187"/>
      <c r="E80" s="187"/>
      <c r="F80" s="187"/>
      <c r="G80" s="187"/>
      <c r="H80" s="187"/>
      <c r="I80" s="187"/>
      <c r="J80" s="187"/>
      <c r="K80" s="657"/>
      <c r="L80" s="684"/>
      <c r="M80" s="188"/>
    </row>
    <row r="81" spans="1:13" x14ac:dyDescent="0.3">
      <c r="A81" s="229"/>
      <c r="B81" s="66"/>
      <c r="C81" s="187"/>
      <c r="D81" s="187"/>
      <c r="E81" s="187"/>
      <c r="F81" s="187"/>
      <c r="G81" s="187"/>
      <c r="H81" s="187"/>
      <c r="I81" s="187"/>
      <c r="J81" s="187"/>
      <c r="K81" s="657"/>
      <c r="L81" s="684"/>
      <c r="M81" s="188"/>
    </row>
    <row r="82" spans="1:13" x14ac:dyDescent="0.3">
      <c r="A82" s="229"/>
      <c r="B82" s="66"/>
      <c r="C82" s="187"/>
      <c r="D82" s="187"/>
      <c r="E82" s="187"/>
      <c r="F82" s="187"/>
      <c r="G82" s="187"/>
      <c r="H82" s="187"/>
      <c r="I82" s="187"/>
      <c r="J82" s="187"/>
      <c r="K82" s="657"/>
      <c r="L82" s="684"/>
      <c r="M82" s="188"/>
    </row>
    <row r="83" spans="1:13" x14ac:dyDescent="0.3">
      <c r="A83" s="229"/>
      <c r="B83" s="66"/>
      <c r="C83" s="187"/>
      <c r="D83" s="187"/>
      <c r="E83" s="187"/>
      <c r="F83" s="187"/>
      <c r="G83" s="187"/>
      <c r="H83" s="187"/>
      <c r="I83" s="187"/>
      <c r="J83" s="187"/>
      <c r="K83" s="657"/>
      <c r="L83" s="684"/>
      <c r="M83" s="188"/>
    </row>
    <row r="84" spans="1:13" x14ac:dyDescent="0.3">
      <c r="A84" s="229"/>
      <c r="B84" s="66"/>
      <c r="C84" s="187"/>
      <c r="D84" s="187"/>
      <c r="E84" s="187"/>
      <c r="F84" s="187"/>
      <c r="G84" s="187"/>
      <c r="H84" s="187"/>
      <c r="I84" s="187"/>
      <c r="J84" s="187"/>
      <c r="K84" s="657"/>
      <c r="L84" s="684"/>
      <c r="M84" s="188"/>
    </row>
    <row r="85" spans="1:13" x14ac:dyDescent="0.3">
      <c r="A85" s="229"/>
      <c r="B85" s="66"/>
      <c r="C85" s="187"/>
      <c r="D85" s="187"/>
      <c r="E85" s="187"/>
      <c r="F85" s="187"/>
      <c r="G85" s="187"/>
      <c r="H85" s="187"/>
      <c r="I85" s="187"/>
      <c r="J85" s="187"/>
      <c r="K85" s="657"/>
      <c r="L85" s="684"/>
      <c r="M85" s="188"/>
    </row>
    <row r="86" spans="1:13" x14ac:dyDescent="0.3">
      <c r="A86" s="229"/>
      <c r="B86" s="66"/>
      <c r="C86" s="187"/>
      <c r="D86" s="187"/>
      <c r="E86" s="187"/>
      <c r="F86" s="187"/>
      <c r="G86" s="187"/>
      <c r="H86" s="187"/>
      <c r="I86" s="187"/>
      <c r="J86" s="187"/>
      <c r="K86" s="657"/>
      <c r="L86" s="684"/>
      <c r="M86" s="188"/>
    </row>
    <row r="87" spans="1:13" x14ac:dyDescent="0.3">
      <c r="A87" s="229"/>
      <c r="B87" s="66"/>
      <c r="C87" s="187"/>
      <c r="D87" s="187"/>
      <c r="E87" s="187"/>
      <c r="F87" s="187"/>
      <c r="G87" s="187"/>
      <c r="H87" s="187"/>
      <c r="I87" s="187"/>
      <c r="J87" s="187"/>
      <c r="K87" s="657"/>
      <c r="L87" s="684"/>
      <c r="M87" s="188"/>
    </row>
    <row r="88" spans="1:13" x14ac:dyDescent="0.3">
      <c r="A88" s="229"/>
      <c r="B88" s="66"/>
      <c r="C88" s="187"/>
      <c r="D88" s="187"/>
      <c r="E88" s="187"/>
      <c r="F88" s="187"/>
      <c r="G88" s="187"/>
      <c r="H88" s="187"/>
      <c r="I88" s="187"/>
      <c r="J88" s="187"/>
      <c r="K88" s="657"/>
      <c r="L88" s="684"/>
      <c r="M88" s="188"/>
    </row>
    <row r="89" spans="1:13" x14ac:dyDescent="0.3">
      <c r="A89" s="229"/>
      <c r="B89" s="66"/>
      <c r="C89" s="187"/>
      <c r="D89" s="187"/>
      <c r="E89" s="187"/>
      <c r="F89" s="187"/>
      <c r="G89" s="187"/>
      <c r="H89" s="187"/>
      <c r="I89" s="187"/>
      <c r="J89" s="187"/>
      <c r="K89" s="657"/>
      <c r="L89" s="684"/>
      <c r="M89" s="188"/>
    </row>
    <row r="90" spans="1:13" x14ac:dyDescent="0.3">
      <c r="A90" s="229"/>
      <c r="B90" s="66"/>
      <c r="C90" s="187"/>
      <c r="D90" s="187"/>
      <c r="E90" s="187"/>
      <c r="F90" s="187"/>
      <c r="G90" s="187"/>
      <c r="H90" s="187"/>
      <c r="I90" s="187"/>
      <c r="J90" s="187"/>
      <c r="K90" s="657"/>
      <c r="L90" s="684"/>
      <c r="M90" s="188"/>
    </row>
    <row r="91" spans="1:13" x14ac:dyDescent="0.3">
      <c r="A91" s="229"/>
      <c r="B91" s="66"/>
      <c r="C91" s="187"/>
      <c r="D91" s="187"/>
      <c r="E91" s="187"/>
      <c r="F91" s="187"/>
      <c r="G91" s="187"/>
      <c r="H91" s="187"/>
      <c r="I91" s="187"/>
      <c r="J91" s="187"/>
      <c r="K91" s="657"/>
      <c r="L91" s="684"/>
      <c r="M91" s="188"/>
    </row>
    <row r="92" spans="1:13" x14ac:dyDescent="0.3">
      <c r="A92" s="229"/>
      <c r="B92" s="66"/>
      <c r="C92" s="187"/>
      <c r="D92" s="187"/>
      <c r="E92" s="187"/>
      <c r="F92" s="187"/>
      <c r="G92" s="187"/>
      <c r="H92" s="187"/>
      <c r="I92" s="187"/>
      <c r="J92" s="187"/>
      <c r="K92" s="657"/>
      <c r="L92" s="684"/>
      <c r="M92" s="188"/>
    </row>
    <row r="93" spans="1:13" x14ac:dyDescent="0.3">
      <c r="A93" s="229"/>
      <c r="B93" s="66"/>
      <c r="C93" s="187"/>
      <c r="D93" s="187"/>
      <c r="E93" s="187"/>
      <c r="F93" s="187"/>
      <c r="G93" s="187"/>
      <c r="H93" s="187"/>
      <c r="I93" s="187"/>
      <c r="J93" s="187"/>
      <c r="K93" s="657"/>
      <c r="L93" s="684"/>
      <c r="M93" s="188"/>
    </row>
    <row r="94" spans="1:13" x14ac:dyDescent="0.3">
      <c r="A94" s="229"/>
      <c r="B94" s="66"/>
      <c r="C94" s="187"/>
      <c r="D94" s="187"/>
      <c r="E94" s="187"/>
      <c r="F94" s="187"/>
      <c r="G94" s="187"/>
      <c r="H94" s="187"/>
      <c r="I94" s="187"/>
      <c r="J94" s="187"/>
      <c r="K94" s="657"/>
      <c r="L94" s="684"/>
      <c r="M94" s="188"/>
    </row>
    <row r="95" spans="1:13" x14ac:dyDescent="0.3">
      <c r="A95" s="229"/>
      <c r="B95" s="66"/>
      <c r="C95" s="187"/>
      <c r="D95" s="187"/>
      <c r="E95" s="187"/>
      <c r="F95" s="187"/>
      <c r="G95" s="187"/>
      <c r="H95" s="187"/>
      <c r="I95" s="187"/>
      <c r="J95" s="187"/>
      <c r="K95" s="657"/>
      <c r="L95" s="684"/>
      <c r="M95" s="188"/>
    </row>
    <row r="96" spans="1:13" x14ac:dyDescent="0.3">
      <c r="A96" s="229"/>
      <c r="B96" s="66"/>
      <c r="C96" s="187"/>
      <c r="D96" s="187"/>
      <c r="E96" s="187"/>
      <c r="F96" s="187"/>
      <c r="G96" s="187"/>
      <c r="H96" s="187"/>
      <c r="I96" s="187"/>
      <c r="J96" s="187"/>
      <c r="K96" s="657"/>
      <c r="L96" s="684"/>
      <c r="M96" s="188"/>
    </row>
    <row r="97" spans="1:13" x14ac:dyDescent="0.3">
      <c r="A97" s="229"/>
      <c r="B97" s="66"/>
      <c r="C97" s="187"/>
      <c r="D97" s="187"/>
      <c r="E97" s="187"/>
      <c r="F97" s="187"/>
      <c r="G97" s="187"/>
      <c r="H97" s="187"/>
      <c r="I97" s="187"/>
      <c r="J97" s="187"/>
      <c r="K97" s="657"/>
      <c r="L97" s="684"/>
      <c r="M97" s="188"/>
    </row>
    <row r="98" spans="1:13" x14ac:dyDescent="0.3">
      <c r="A98" s="229"/>
      <c r="B98" s="66"/>
      <c r="C98" s="187"/>
      <c r="D98" s="187"/>
      <c r="E98" s="187"/>
      <c r="F98" s="187"/>
      <c r="G98" s="187"/>
      <c r="H98" s="187"/>
      <c r="I98" s="187"/>
      <c r="J98" s="187"/>
      <c r="K98" s="657"/>
      <c r="L98" s="684"/>
      <c r="M98" s="188"/>
    </row>
    <row r="99" spans="1:13" x14ac:dyDescent="0.3">
      <c r="A99" s="229"/>
      <c r="B99" s="66"/>
      <c r="C99" s="187"/>
      <c r="D99" s="187"/>
      <c r="E99" s="187"/>
      <c r="F99" s="187"/>
      <c r="G99" s="187"/>
      <c r="H99" s="187"/>
      <c r="I99" s="187"/>
      <c r="J99" s="187"/>
      <c r="K99" s="657"/>
      <c r="L99" s="684"/>
      <c r="M99" s="188"/>
    </row>
    <row r="100" spans="1:13" x14ac:dyDescent="0.3">
      <c r="A100" s="229"/>
      <c r="B100" s="66"/>
      <c r="C100" s="187"/>
      <c r="D100" s="187"/>
      <c r="E100" s="187"/>
      <c r="F100" s="187"/>
      <c r="G100" s="187"/>
      <c r="H100" s="187"/>
      <c r="I100" s="187"/>
      <c r="J100" s="187"/>
      <c r="K100" s="657"/>
      <c r="L100" s="684"/>
      <c r="M100" s="188"/>
    </row>
    <row r="101" spans="1:13" x14ac:dyDescent="0.3">
      <c r="A101" s="229"/>
      <c r="B101" s="66"/>
      <c r="C101" s="187"/>
      <c r="D101" s="187"/>
      <c r="E101" s="187"/>
      <c r="F101" s="187"/>
      <c r="G101" s="187"/>
      <c r="H101" s="187"/>
      <c r="I101" s="187"/>
      <c r="J101" s="187"/>
      <c r="K101" s="657"/>
      <c r="L101" s="684"/>
      <c r="M101" s="188"/>
    </row>
    <row r="102" spans="1:13" x14ac:dyDescent="0.3">
      <c r="A102" s="229"/>
      <c r="B102" s="66"/>
      <c r="C102" s="187"/>
      <c r="D102" s="187"/>
      <c r="E102" s="187"/>
      <c r="F102" s="187"/>
      <c r="G102" s="187"/>
      <c r="H102" s="187"/>
      <c r="I102" s="187"/>
      <c r="J102" s="187"/>
      <c r="K102" s="657"/>
      <c r="L102" s="684"/>
      <c r="M102" s="188"/>
    </row>
    <row r="103" spans="1:13" x14ac:dyDescent="0.3">
      <c r="A103" s="229"/>
      <c r="B103" s="66"/>
      <c r="C103" s="187"/>
      <c r="D103" s="187"/>
      <c r="E103" s="187"/>
      <c r="F103" s="187"/>
      <c r="G103" s="187"/>
      <c r="H103" s="187"/>
      <c r="I103" s="187"/>
      <c r="J103" s="187"/>
      <c r="K103" s="657"/>
      <c r="L103" s="684"/>
      <c r="M103" s="188"/>
    </row>
    <row r="104" spans="1:13" x14ac:dyDescent="0.3">
      <c r="A104" s="229"/>
      <c r="B104" s="66"/>
      <c r="C104" s="187"/>
      <c r="D104" s="187"/>
      <c r="E104" s="187"/>
      <c r="F104" s="187"/>
      <c r="G104" s="187"/>
      <c r="H104" s="187"/>
      <c r="I104" s="187"/>
      <c r="J104" s="187"/>
      <c r="K104" s="657"/>
      <c r="L104" s="684"/>
      <c r="M104" s="188"/>
    </row>
    <row r="105" spans="1:13" x14ac:dyDescent="0.3">
      <c r="A105" s="229"/>
      <c r="B105" s="66"/>
      <c r="C105" s="187"/>
      <c r="D105" s="187"/>
      <c r="E105" s="187"/>
      <c r="F105" s="187"/>
      <c r="G105" s="187"/>
      <c r="H105" s="187"/>
      <c r="I105" s="187"/>
      <c r="J105" s="187"/>
      <c r="K105" s="657"/>
      <c r="L105" s="684"/>
      <c r="M105" s="188"/>
    </row>
    <row r="106" spans="1:13" x14ac:dyDescent="0.3">
      <c r="A106" s="229"/>
      <c r="B106" s="66"/>
      <c r="C106" s="187"/>
      <c r="D106" s="187"/>
      <c r="E106" s="187"/>
      <c r="F106" s="187"/>
      <c r="G106" s="187"/>
      <c r="H106" s="187"/>
      <c r="I106" s="187"/>
      <c r="J106" s="187"/>
      <c r="K106" s="657"/>
      <c r="L106" s="684"/>
      <c r="M106" s="188"/>
    </row>
    <row r="107" spans="1:13" x14ac:dyDescent="0.3">
      <c r="A107" s="229"/>
      <c r="B107" s="66"/>
      <c r="C107" s="187"/>
      <c r="D107" s="187"/>
      <c r="E107" s="187"/>
      <c r="F107" s="187"/>
      <c r="G107" s="187"/>
      <c r="H107" s="187"/>
      <c r="I107" s="187"/>
      <c r="J107" s="187"/>
      <c r="K107" s="657"/>
      <c r="L107" s="684"/>
      <c r="M107" s="188"/>
    </row>
    <row r="108" spans="1:13" x14ac:dyDescent="0.3">
      <c r="A108" s="229"/>
      <c r="B108" s="66"/>
      <c r="C108" s="187"/>
      <c r="D108" s="187"/>
      <c r="E108" s="187"/>
      <c r="F108" s="187"/>
      <c r="G108" s="187"/>
      <c r="H108" s="187"/>
      <c r="I108" s="187"/>
      <c r="J108" s="187"/>
      <c r="K108" s="657"/>
      <c r="L108" s="684"/>
      <c r="M108" s="188"/>
    </row>
    <row r="109" spans="1:13" x14ac:dyDescent="0.3">
      <c r="A109" s="229"/>
      <c r="B109" s="66"/>
      <c r="C109" s="187"/>
      <c r="D109" s="187"/>
      <c r="E109" s="187"/>
      <c r="F109" s="187"/>
      <c r="G109" s="187"/>
      <c r="H109" s="187"/>
      <c r="I109" s="187"/>
      <c r="J109" s="187"/>
      <c r="K109" s="657"/>
      <c r="L109" s="684"/>
      <c r="M109" s="188"/>
    </row>
    <row r="110" spans="1:13" x14ac:dyDescent="0.3">
      <c r="A110" s="229"/>
      <c r="B110" s="66"/>
      <c r="C110" s="187"/>
      <c r="D110" s="187"/>
      <c r="E110" s="187"/>
      <c r="F110" s="187"/>
      <c r="G110" s="187"/>
      <c r="H110" s="187"/>
      <c r="I110" s="187"/>
      <c r="J110" s="187"/>
      <c r="K110" s="657"/>
      <c r="L110" s="684"/>
      <c r="M110" s="188"/>
    </row>
    <row r="111" spans="1:13" x14ac:dyDescent="0.3">
      <c r="A111" s="229"/>
      <c r="B111" s="66"/>
      <c r="C111" s="187"/>
      <c r="D111" s="187"/>
      <c r="E111" s="187"/>
      <c r="F111" s="187"/>
      <c r="G111" s="187"/>
      <c r="H111" s="187"/>
      <c r="I111" s="187"/>
      <c r="J111" s="187"/>
      <c r="K111" s="657"/>
      <c r="L111" s="684"/>
      <c r="M111" s="188"/>
    </row>
    <row r="112" spans="1:13" x14ac:dyDescent="0.3">
      <c r="A112" s="229"/>
      <c r="B112" s="66"/>
      <c r="C112" s="187"/>
      <c r="D112" s="187"/>
      <c r="E112" s="187"/>
      <c r="F112" s="187"/>
      <c r="G112" s="187"/>
      <c r="H112" s="187"/>
      <c r="I112" s="187"/>
      <c r="J112" s="187"/>
      <c r="K112" s="657"/>
      <c r="L112" s="684"/>
      <c r="M112" s="188"/>
    </row>
    <row r="113" spans="1:13" x14ac:dyDescent="0.3">
      <c r="A113" s="229"/>
      <c r="B113" s="66"/>
      <c r="C113" s="187"/>
      <c r="D113" s="187"/>
      <c r="E113" s="187"/>
      <c r="F113" s="187"/>
      <c r="G113" s="187"/>
      <c r="H113" s="187"/>
      <c r="I113" s="187"/>
      <c r="J113" s="187"/>
      <c r="K113" s="657"/>
      <c r="L113" s="684"/>
      <c r="M113" s="188"/>
    </row>
    <row r="114" spans="1:13" x14ac:dyDescent="0.3">
      <c r="A114" s="229"/>
      <c r="B114" s="66"/>
      <c r="C114" s="187"/>
      <c r="D114" s="187"/>
      <c r="E114" s="187"/>
      <c r="F114" s="187"/>
      <c r="G114" s="187"/>
      <c r="H114" s="187"/>
      <c r="I114" s="187"/>
      <c r="J114" s="187"/>
      <c r="K114" s="657"/>
      <c r="L114" s="684"/>
      <c r="M114" s="188"/>
    </row>
    <row r="115" spans="1:13" x14ac:dyDescent="0.3">
      <c r="A115" s="229"/>
      <c r="B115" s="66"/>
      <c r="C115" s="187"/>
      <c r="D115" s="187"/>
      <c r="E115" s="187"/>
      <c r="F115" s="187"/>
      <c r="G115" s="187"/>
      <c r="H115" s="187"/>
      <c r="I115" s="187"/>
      <c r="J115" s="187"/>
      <c r="K115" s="657"/>
      <c r="L115" s="684"/>
      <c r="M115" s="188"/>
    </row>
    <row r="116" spans="1:13" x14ac:dyDescent="0.3">
      <c r="A116" s="229"/>
      <c r="B116" s="66"/>
      <c r="C116" s="187"/>
      <c r="D116" s="187"/>
      <c r="E116" s="187"/>
      <c r="F116" s="187"/>
      <c r="G116" s="187"/>
      <c r="H116" s="187"/>
      <c r="I116" s="187"/>
      <c r="J116" s="187"/>
      <c r="K116" s="657"/>
      <c r="L116" s="684"/>
      <c r="M116" s="188"/>
    </row>
    <row r="117" spans="1:13" x14ac:dyDescent="0.3">
      <c r="A117" s="229"/>
      <c r="B117" s="66"/>
      <c r="C117" s="187"/>
      <c r="D117" s="187"/>
      <c r="E117" s="187"/>
      <c r="F117" s="187"/>
      <c r="G117" s="187"/>
      <c r="H117" s="187"/>
      <c r="I117" s="187"/>
      <c r="J117" s="187"/>
      <c r="K117" s="657"/>
      <c r="L117" s="684"/>
      <c r="M117" s="188"/>
    </row>
    <row r="118" spans="1:13" x14ac:dyDescent="0.3">
      <c r="A118" s="229"/>
      <c r="B118" s="66"/>
      <c r="C118" s="187"/>
      <c r="D118" s="187"/>
      <c r="E118" s="187"/>
      <c r="F118" s="187"/>
      <c r="G118" s="187"/>
      <c r="H118" s="187"/>
      <c r="I118" s="187"/>
      <c r="J118" s="187"/>
      <c r="K118" s="657"/>
      <c r="L118" s="684"/>
      <c r="M118" s="188"/>
    </row>
    <row r="119" spans="1:13" x14ac:dyDescent="0.3">
      <c r="A119" s="229"/>
      <c r="B119" s="66"/>
      <c r="C119" s="187"/>
      <c r="D119" s="187"/>
      <c r="E119" s="187"/>
      <c r="F119" s="187"/>
      <c r="G119" s="187"/>
      <c r="H119" s="187"/>
      <c r="I119" s="187"/>
      <c r="J119" s="187"/>
      <c r="K119" s="657"/>
      <c r="L119" s="684"/>
      <c r="M119" s="188"/>
    </row>
    <row r="120" spans="1:13" x14ac:dyDescent="0.3">
      <c r="A120" s="229"/>
      <c r="B120" s="66"/>
      <c r="C120" s="187"/>
      <c r="D120" s="187"/>
      <c r="E120" s="187"/>
      <c r="F120" s="187"/>
      <c r="G120" s="187"/>
      <c r="H120" s="187"/>
      <c r="I120" s="187"/>
      <c r="J120" s="187"/>
      <c r="K120" s="657"/>
      <c r="L120" s="684"/>
      <c r="M120" s="188"/>
    </row>
    <row r="121" spans="1:13" x14ac:dyDescent="0.3">
      <c r="A121" s="229"/>
      <c r="B121" s="66"/>
      <c r="C121" s="187"/>
      <c r="D121" s="187"/>
      <c r="E121" s="187"/>
      <c r="F121" s="187"/>
      <c r="G121" s="187"/>
      <c r="H121" s="187"/>
      <c r="I121" s="187"/>
      <c r="J121" s="187"/>
      <c r="K121" s="657"/>
      <c r="L121" s="684"/>
      <c r="M121" s="188"/>
    </row>
    <row r="122" spans="1:13" x14ac:dyDescent="0.3">
      <c r="A122" s="229"/>
      <c r="B122" s="66"/>
      <c r="C122" s="187"/>
      <c r="D122" s="187"/>
      <c r="E122" s="187"/>
      <c r="F122" s="187"/>
      <c r="G122" s="187"/>
      <c r="H122" s="187"/>
      <c r="I122" s="187"/>
      <c r="J122" s="187"/>
      <c r="K122" s="657"/>
      <c r="L122" s="684"/>
      <c r="M122" s="188"/>
    </row>
    <row r="123" spans="1:13" x14ac:dyDescent="0.3">
      <c r="A123" s="229"/>
      <c r="B123" s="66"/>
      <c r="C123" s="187"/>
      <c r="D123" s="187"/>
      <c r="E123" s="187"/>
      <c r="F123" s="187"/>
      <c r="G123" s="187"/>
      <c r="H123" s="187"/>
      <c r="I123" s="187"/>
      <c r="J123" s="187"/>
      <c r="K123" s="657"/>
      <c r="L123" s="684"/>
      <c r="M123" s="188"/>
    </row>
    <row r="124" spans="1:13" x14ac:dyDescent="0.3">
      <c r="A124" s="229"/>
      <c r="B124" s="66"/>
      <c r="C124" s="187"/>
      <c r="D124" s="187"/>
      <c r="E124" s="187"/>
      <c r="F124" s="187"/>
      <c r="G124" s="187"/>
      <c r="H124" s="187"/>
      <c r="I124" s="187"/>
      <c r="J124" s="187"/>
      <c r="K124" s="657"/>
      <c r="L124" s="684"/>
      <c r="M124" s="188"/>
    </row>
    <row r="125" spans="1:13" x14ac:dyDescent="0.3">
      <c r="A125" s="229"/>
      <c r="B125" s="66"/>
      <c r="C125" s="187"/>
      <c r="D125" s="187"/>
      <c r="E125" s="187"/>
      <c r="F125" s="187"/>
      <c r="G125" s="187"/>
      <c r="H125" s="187"/>
      <c r="I125" s="187"/>
      <c r="J125" s="187"/>
      <c r="K125" s="657"/>
      <c r="L125" s="684"/>
      <c r="M125" s="188"/>
    </row>
    <row r="126" spans="1:13" x14ac:dyDescent="0.3">
      <c r="A126" s="229"/>
      <c r="B126" s="66"/>
      <c r="C126" s="187"/>
      <c r="D126" s="187"/>
      <c r="E126" s="187"/>
      <c r="F126" s="187"/>
      <c r="G126" s="187"/>
      <c r="H126" s="187"/>
      <c r="I126" s="187"/>
      <c r="J126" s="187"/>
      <c r="K126" s="657"/>
      <c r="L126" s="684"/>
      <c r="M126" s="188"/>
    </row>
    <row r="127" spans="1:13" x14ac:dyDescent="0.3">
      <c r="A127" s="229"/>
      <c r="B127" s="66"/>
      <c r="C127" s="187"/>
      <c r="D127" s="187"/>
      <c r="E127" s="187"/>
      <c r="F127" s="187"/>
      <c r="G127" s="187"/>
      <c r="H127" s="187"/>
      <c r="I127" s="187"/>
      <c r="J127" s="187"/>
      <c r="K127" s="657"/>
      <c r="L127" s="684"/>
      <c r="M127" s="188"/>
    </row>
    <row r="128" spans="1:13" x14ac:dyDescent="0.3">
      <c r="A128" s="229"/>
      <c r="B128" s="66"/>
      <c r="C128" s="187"/>
      <c r="D128" s="187"/>
      <c r="E128" s="187"/>
      <c r="F128" s="187"/>
      <c r="G128" s="187"/>
      <c r="H128" s="187"/>
      <c r="I128" s="187"/>
      <c r="J128" s="187"/>
      <c r="K128" s="657"/>
      <c r="L128" s="684"/>
      <c r="M128" s="188"/>
    </row>
    <row r="129" spans="1:13" x14ac:dyDescent="0.3">
      <c r="A129" s="229"/>
      <c r="B129" s="66"/>
      <c r="C129" s="187"/>
      <c r="D129" s="187"/>
      <c r="E129" s="187"/>
      <c r="F129" s="187"/>
      <c r="G129" s="187"/>
      <c r="H129" s="187"/>
      <c r="I129" s="187"/>
      <c r="J129" s="187"/>
      <c r="K129" s="657"/>
      <c r="L129" s="684"/>
      <c r="M129" s="188"/>
    </row>
    <row r="130" spans="1:13" x14ac:dyDescent="0.3">
      <c r="A130" s="229"/>
      <c r="B130" s="66"/>
      <c r="C130" s="187"/>
      <c r="D130" s="187"/>
      <c r="E130" s="187"/>
      <c r="F130" s="187"/>
      <c r="G130" s="187"/>
      <c r="H130" s="187"/>
      <c r="I130" s="187"/>
      <c r="J130" s="187"/>
      <c r="K130" s="657"/>
      <c r="L130" s="684"/>
      <c r="M130" s="188"/>
    </row>
    <row r="131" spans="1:13" x14ac:dyDescent="0.3">
      <c r="A131" s="229"/>
      <c r="B131" s="66"/>
      <c r="C131" s="187"/>
      <c r="D131" s="187"/>
      <c r="E131" s="187"/>
      <c r="F131" s="187"/>
      <c r="G131" s="187"/>
      <c r="H131" s="187"/>
      <c r="I131" s="187"/>
      <c r="J131" s="187"/>
      <c r="K131" s="657"/>
      <c r="L131" s="684"/>
      <c r="M131" s="188"/>
    </row>
    <row r="132" spans="1:13" x14ac:dyDescent="0.3">
      <c r="A132" s="229"/>
      <c r="B132" s="66"/>
      <c r="C132" s="187"/>
      <c r="D132" s="187"/>
      <c r="E132" s="187"/>
      <c r="F132" s="187"/>
      <c r="G132" s="187"/>
      <c r="H132" s="187"/>
      <c r="I132" s="187"/>
      <c r="J132" s="187"/>
      <c r="K132" s="657"/>
      <c r="L132" s="684"/>
      <c r="M132" s="188"/>
    </row>
    <row r="133" spans="1:13" x14ac:dyDescent="0.3">
      <c r="A133" s="229"/>
      <c r="B133" s="66"/>
      <c r="C133" s="187"/>
      <c r="D133" s="187"/>
      <c r="E133" s="187"/>
      <c r="F133" s="187"/>
      <c r="G133" s="187"/>
      <c r="H133" s="187"/>
      <c r="I133" s="187"/>
      <c r="J133" s="187"/>
      <c r="K133" s="657"/>
      <c r="L133" s="684"/>
      <c r="M133" s="188"/>
    </row>
    <row r="134" spans="1:13" x14ac:dyDescent="0.3">
      <c r="A134" s="229"/>
      <c r="B134" s="66"/>
      <c r="C134" s="187"/>
      <c r="D134" s="187"/>
      <c r="E134" s="187"/>
      <c r="F134" s="187"/>
      <c r="G134" s="187"/>
      <c r="H134" s="187"/>
      <c r="I134" s="187"/>
      <c r="J134" s="187"/>
      <c r="K134" s="657"/>
      <c r="L134" s="684"/>
      <c r="M134" s="188"/>
    </row>
    <row r="135" spans="1:13" x14ac:dyDescent="0.3">
      <c r="A135" s="229"/>
      <c r="B135" s="66"/>
      <c r="C135" s="187"/>
      <c r="D135" s="187"/>
      <c r="E135" s="187"/>
      <c r="F135" s="187"/>
      <c r="G135" s="187"/>
      <c r="H135" s="187"/>
      <c r="I135" s="187"/>
      <c r="J135" s="187"/>
      <c r="K135" s="657"/>
      <c r="L135" s="684"/>
      <c r="M135" s="188"/>
    </row>
    <row r="136" spans="1:13" x14ac:dyDescent="0.3">
      <c r="A136" s="229"/>
      <c r="B136" s="66"/>
      <c r="C136" s="187"/>
      <c r="D136" s="187"/>
      <c r="E136" s="187"/>
      <c r="F136" s="187"/>
      <c r="G136" s="187"/>
      <c r="H136" s="187"/>
      <c r="I136" s="187"/>
      <c r="J136" s="187"/>
      <c r="K136" s="657"/>
      <c r="L136" s="684"/>
      <c r="M136" s="188"/>
    </row>
    <row r="137" spans="1:13" x14ac:dyDescent="0.3">
      <c r="A137" s="229"/>
      <c r="B137" s="66"/>
      <c r="C137" s="187"/>
      <c r="D137" s="187"/>
      <c r="E137" s="187"/>
      <c r="F137" s="187"/>
      <c r="G137" s="187"/>
      <c r="H137" s="187"/>
      <c r="I137" s="187"/>
      <c r="J137" s="187"/>
      <c r="K137" s="657"/>
      <c r="L137" s="684"/>
      <c r="M137" s="188"/>
    </row>
    <row r="138" spans="1:13" x14ac:dyDescent="0.3">
      <c r="A138" s="229"/>
      <c r="B138" s="66"/>
      <c r="C138" s="187"/>
      <c r="D138" s="187"/>
      <c r="E138" s="187"/>
      <c r="F138" s="187"/>
      <c r="G138" s="187"/>
      <c r="H138" s="187"/>
      <c r="I138" s="187"/>
      <c r="J138" s="187"/>
      <c r="K138" s="657"/>
      <c r="L138" s="684"/>
      <c r="M138" s="188"/>
    </row>
    <row r="139" spans="1:13" x14ac:dyDescent="0.3">
      <c r="A139" s="229"/>
      <c r="B139" s="66"/>
      <c r="C139" s="187"/>
      <c r="D139" s="187"/>
      <c r="E139" s="187"/>
      <c r="F139" s="187"/>
      <c r="G139" s="187"/>
      <c r="H139" s="187"/>
      <c r="I139" s="187"/>
      <c r="J139" s="187"/>
      <c r="K139" s="657"/>
      <c r="L139" s="684"/>
      <c r="M139" s="188"/>
    </row>
    <row r="140" spans="1:13" x14ac:dyDescent="0.3">
      <c r="A140" s="229"/>
      <c r="B140" s="66"/>
      <c r="C140" s="187"/>
      <c r="D140" s="187"/>
      <c r="E140" s="187"/>
      <c r="F140" s="187"/>
      <c r="G140" s="187"/>
      <c r="H140" s="187"/>
      <c r="I140" s="187"/>
      <c r="J140" s="187"/>
      <c r="K140" s="657"/>
      <c r="L140" s="684"/>
      <c r="M140" s="188"/>
    </row>
    <row r="141" spans="1:13" x14ac:dyDescent="0.3">
      <c r="A141" s="229"/>
      <c r="B141" s="66"/>
      <c r="C141" s="187"/>
      <c r="D141" s="187"/>
      <c r="E141" s="187"/>
      <c r="F141" s="187"/>
      <c r="G141" s="187"/>
      <c r="H141" s="187"/>
      <c r="I141" s="187"/>
      <c r="J141" s="187"/>
      <c r="K141" s="657"/>
      <c r="L141" s="684"/>
      <c r="M141" s="188"/>
    </row>
    <row r="142" spans="1:13" x14ac:dyDescent="0.3">
      <c r="A142" s="229"/>
      <c r="B142" s="66"/>
      <c r="C142" s="187"/>
      <c r="D142" s="187"/>
      <c r="E142" s="187"/>
      <c r="F142" s="187"/>
      <c r="G142" s="187"/>
      <c r="H142" s="187"/>
      <c r="I142" s="187"/>
      <c r="J142" s="187"/>
      <c r="K142" s="657"/>
      <c r="L142" s="684"/>
      <c r="M142" s="188"/>
    </row>
    <row r="143" spans="1:13" x14ac:dyDescent="0.3">
      <c r="A143" s="229"/>
      <c r="B143" s="66"/>
      <c r="C143" s="187"/>
      <c r="D143" s="187"/>
      <c r="E143" s="187"/>
      <c r="F143" s="187"/>
      <c r="G143" s="187"/>
      <c r="H143" s="187"/>
      <c r="I143" s="187"/>
      <c r="J143" s="187"/>
      <c r="K143" s="657"/>
      <c r="L143" s="684"/>
      <c r="M143" s="188"/>
    </row>
    <row r="144" spans="1:13" x14ac:dyDescent="0.3">
      <c r="A144" s="229"/>
      <c r="B144" s="66"/>
      <c r="C144" s="187"/>
      <c r="D144" s="187"/>
      <c r="E144" s="187"/>
      <c r="F144" s="187"/>
      <c r="G144" s="187"/>
      <c r="H144" s="187"/>
      <c r="I144" s="187"/>
      <c r="J144" s="187"/>
      <c r="K144" s="657"/>
      <c r="L144" s="684"/>
      <c r="M144" s="188"/>
    </row>
    <row r="145" spans="1:13" x14ac:dyDescent="0.3">
      <c r="A145" s="229"/>
      <c r="B145" s="66"/>
      <c r="C145" s="187"/>
      <c r="D145" s="187"/>
      <c r="E145" s="187"/>
      <c r="F145" s="187"/>
      <c r="G145" s="187"/>
      <c r="H145" s="187"/>
      <c r="I145" s="187"/>
      <c r="J145" s="187"/>
      <c r="K145" s="657"/>
      <c r="L145" s="684"/>
      <c r="M145" s="188"/>
    </row>
    <row r="146" spans="1:13" x14ac:dyDescent="0.3">
      <c r="A146" s="229"/>
      <c r="B146" s="66"/>
      <c r="C146" s="187"/>
      <c r="D146" s="187"/>
      <c r="E146" s="187"/>
      <c r="F146" s="187"/>
      <c r="G146" s="187"/>
      <c r="H146" s="187"/>
      <c r="I146" s="187"/>
      <c r="J146" s="187"/>
      <c r="K146" s="657"/>
      <c r="L146" s="684"/>
      <c r="M146" s="188"/>
    </row>
    <row r="147" spans="1:13" x14ac:dyDescent="0.3">
      <c r="A147" s="229"/>
      <c r="B147" s="66"/>
      <c r="C147" s="187"/>
      <c r="D147" s="187"/>
      <c r="E147" s="187"/>
      <c r="F147" s="187"/>
      <c r="G147" s="187"/>
      <c r="H147" s="187"/>
      <c r="I147" s="187"/>
      <c r="J147" s="187"/>
      <c r="K147" s="657"/>
      <c r="L147" s="684"/>
      <c r="M147" s="188"/>
    </row>
    <row r="148" spans="1:13" x14ac:dyDescent="0.3">
      <c r="A148" s="229"/>
      <c r="B148" s="66"/>
      <c r="C148" s="187"/>
      <c r="D148" s="187"/>
      <c r="E148" s="187"/>
      <c r="F148" s="187"/>
      <c r="G148" s="187"/>
      <c r="H148" s="187"/>
      <c r="I148" s="187"/>
      <c r="J148" s="187"/>
      <c r="K148" s="657"/>
      <c r="L148" s="684"/>
      <c r="M148" s="188"/>
    </row>
    <row r="149" spans="1:13" x14ac:dyDescent="0.3">
      <c r="A149" s="229"/>
      <c r="B149" s="66"/>
      <c r="C149" s="187"/>
      <c r="D149" s="187"/>
      <c r="E149" s="187"/>
      <c r="F149" s="187"/>
      <c r="G149" s="187"/>
      <c r="H149" s="187"/>
      <c r="I149" s="187"/>
      <c r="J149" s="187"/>
      <c r="K149" s="657"/>
      <c r="L149" s="684"/>
      <c r="M149" s="188"/>
    </row>
    <row r="150" spans="1:13" x14ac:dyDescent="0.3">
      <c r="A150" s="229"/>
      <c r="B150" s="66"/>
      <c r="C150" s="187"/>
      <c r="D150" s="187"/>
      <c r="E150" s="187"/>
      <c r="F150" s="187"/>
      <c r="G150" s="187"/>
      <c r="H150" s="187"/>
      <c r="I150" s="187"/>
      <c r="J150" s="187"/>
      <c r="K150" s="657"/>
      <c r="L150" s="684"/>
      <c r="M150" s="188"/>
    </row>
    <row r="151" spans="1:13" x14ac:dyDescent="0.3">
      <c r="A151" s="229"/>
      <c r="B151" s="66"/>
      <c r="C151" s="95"/>
      <c r="D151" s="95"/>
      <c r="E151" s="95"/>
      <c r="F151" s="95"/>
      <c r="G151" s="95"/>
      <c r="H151" s="95"/>
      <c r="I151" s="95"/>
      <c r="J151" s="95"/>
      <c r="K151" s="657"/>
      <c r="L151" s="684"/>
      <c r="M151" s="188"/>
    </row>
    <row r="152" spans="1:13" x14ac:dyDescent="0.3">
      <c r="A152" s="253"/>
      <c r="B152" s="188"/>
      <c r="C152" s="188"/>
      <c r="D152" s="188"/>
      <c r="E152" s="188"/>
      <c r="F152" s="188"/>
      <c r="G152" s="188"/>
      <c r="H152" s="188"/>
      <c r="I152" s="188"/>
      <c r="J152" s="188"/>
      <c r="K152" s="657"/>
      <c r="L152" s="684"/>
      <c r="M152" s="188"/>
    </row>
    <row r="153" spans="1:13" x14ac:dyDescent="0.3">
      <c r="A153" s="253"/>
      <c r="B153" s="188"/>
      <c r="C153" s="188"/>
      <c r="D153" s="188"/>
      <c r="E153" s="188"/>
      <c r="F153" s="188"/>
      <c r="G153" s="188"/>
      <c r="H153" s="188"/>
      <c r="I153" s="188"/>
      <c r="J153" s="188"/>
      <c r="K153" s="657"/>
      <c r="L153" s="684"/>
      <c r="M153" s="188"/>
    </row>
    <row r="154" spans="1:13" x14ac:dyDescent="0.3">
      <c r="A154" s="253"/>
      <c r="B154" s="188"/>
      <c r="C154" s="188"/>
      <c r="D154" s="188"/>
      <c r="E154" s="188"/>
      <c r="F154" s="188"/>
      <c r="G154" s="188"/>
      <c r="H154" s="188"/>
      <c r="I154" s="188"/>
      <c r="J154" s="188"/>
      <c r="K154" s="657"/>
      <c r="L154" s="684"/>
      <c r="M154" s="188"/>
    </row>
    <row r="155" spans="1:13" x14ac:dyDescent="0.3">
      <c r="A155" s="253"/>
      <c r="B155" s="188"/>
      <c r="C155" s="188"/>
      <c r="D155" s="188"/>
      <c r="E155" s="188"/>
      <c r="F155" s="188"/>
      <c r="G155" s="188"/>
      <c r="H155" s="188"/>
      <c r="I155" s="188"/>
      <c r="J155" s="188"/>
      <c r="K155" s="657"/>
      <c r="L155" s="684"/>
      <c r="M155" s="188"/>
    </row>
    <row r="156" spans="1:13" x14ac:dyDescent="0.3">
      <c r="A156" s="253"/>
      <c r="B156" s="188"/>
      <c r="C156" s="188"/>
      <c r="D156" s="188"/>
      <c r="E156" s="188"/>
      <c r="F156" s="188"/>
      <c r="G156" s="188"/>
      <c r="H156" s="188"/>
      <c r="I156" s="188"/>
      <c r="J156" s="188"/>
      <c r="K156" s="657"/>
      <c r="L156" s="684"/>
      <c r="M156" s="188"/>
    </row>
  </sheetData>
  <sheetProtection algorithmName="SHA-512" hashValue="54pfM5SP+R+1OtNJ9UAEX26Sv54Nyq/hK8rfPwzXoXu6F+iy8D7gxy11cU0p2eJS6m30wlqXZmF9riuTX8kKLQ==" saltValue="5nfu8disoe654ARsTG5WHA==" spinCount="100000" sheet="1" objects="1" scenarios="1"/>
  <mergeCells count="2">
    <mergeCell ref="A4:A5"/>
    <mergeCell ref="D4:J4"/>
  </mergeCells>
  <phoneticPr fontId="7" type="noConversion"/>
  <dataValidations count="5">
    <dataValidation errorStyle="warning" allowBlank="1" showInputMessage="1" showErrorMessage="1" promptTitle="Atkreipkite dėmesį!" prompt=" Pokyčiai nėra susieti su pinigų srautų ataskaita. Jei šioje eilutėje planuojami skirtingi likučiai, būtina papildyti pinigų srautų ataskaitą, kitaip balanso lygybė nebus gauta. Planuoti ateičiai nerekomenduojama." sqref="B18" xr:uid="{589D4E0D-A4E6-4B81-A68F-77C14A95D230}"/>
    <dataValidation errorStyle="information" allowBlank="1" showInputMessage="1" showErrorMessage="1" prompt="Įskaitant ilgalaikį materialųjį turtą, skirtą parduoti" sqref="B28" xr:uid="{69CD1C1F-A905-4CBA-B4AD-2483C45B5182}"/>
    <dataValidation errorStyle="information" allowBlank="1" showInputMessage="1" showErrorMessage="1" prompt="Jei ataskaitiniais metais šioje eilutėje teikiamos paskolų ne kredito įstaigoms sumos, tai prognozuojamu laikotarpių tokios sumos šioje eilutėje nėra planuojamos." sqref="B44" xr:uid="{97282559-AB79-4F39-8E5B-970874055E91}"/>
    <dataValidation errorStyle="information" allowBlank="1" showInputMessage="1" showErrorMessage="1" prompt="Išperkamosios nuomos (lizingo) dalis mokėtina per ateinančius metus" sqref="B46" xr:uid="{0972FB6C-3850-4EFF-818D-0F5F8A578352}"/>
    <dataValidation errorStyle="information" allowBlank="1" showInputMessage="1" showErrorMessage="1" prompt="Jei ataskaitiniais metais šioje eilutėje teikiamos paskolų ne kredito įstaigoms sumos, prognozuojamu laikotarpių tokios sumos šioje eilutėje nėra planuojamos." sqref="B51" xr:uid="{67997720-26DA-4E86-BD5E-F2E9F87ED420}"/>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7EB1-9F82-4649-AF17-5008164178D3}">
  <sheetPr>
    <tabColor theme="9"/>
  </sheetPr>
  <dimension ref="A1:L154"/>
  <sheetViews>
    <sheetView zoomScale="120" zoomScaleNormal="120" workbookViewId="0">
      <pane ySplit="7" topLeftCell="A17" activePane="bottomLeft" state="frozen"/>
      <selection pane="bottomLeft" activeCell="C22" sqref="C22:J22"/>
    </sheetView>
  </sheetViews>
  <sheetFormatPr defaultRowHeight="14.4" x14ac:dyDescent="0.3"/>
  <cols>
    <col min="1" max="1" width="8.88671875" style="254"/>
    <col min="2" max="2" width="31.77734375" style="90" customWidth="1"/>
    <col min="3" max="10" width="12.6640625" style="90" customWidth="1"/>
    <col min="11" max="11" width="8.88671875" style="90"/>
    <col min="12" max="12" width="48.6640625" style="90" customWidth="1"/>
    <col min="13" max="16384" width="8.88671875" style="90"/>
  </cols>
  <sheetData>
    <row r="1" spans="1:12" ht="29.4" customHeight="1" x14ac:dyDescent="0.3">
      <c r="A1" s="211" t="s">
        <v>343</v>
      </c>
      <c r="B1" s="212" t="s">
        <v>344</v>
      </c>
      <c r="C1" s="213"/>
      <c r="D1" s="214"/>
      <c r="E1" s="214"/>
      <c r="F1" s="214"/>
      <c r="G1" s="215"/>
      <c r="H1" s="215"/>
      <c r="I1" s="215"/>
      <c r="J1" s="216"/>
      <c r="L1" s="693"/>
    </row>
    <row r="2" spans="1:12" s="758" customFormat="1" ht="10.8" customHeight="1" x14ac:dyDescent="0.3">
      <c r="A2" s="754"/>
      <c r="B2" s="755" t="str">
        <f>+XI.1_FA!B2</f>
        <v>Balanso lygybės patikrinimas</v>
      </c>
      <c r="C2" s="756">
        <f>+XI.1_FA!C2</f>
        <v>0</v>
      </c>
      <c r="D2" s="756">
        <f>+XI.1_FA!D2</f>
        <v>0</v>
      </c>
      <c r="E2" s="756">
        <f>+XI.1_FA!E2</f>
        <v>0</v>
      </c>
      <c r="F2" s="756">
        <f>+XI.1_FA!F2</f>
        <v>0</v>
      </c>
      <c r="G2" s="756">
        <f>+XI.1_FA!G2</f>
        <v>0</v>
      </c>
      <c r="H2" s="756">
        <f>+XI.1_FA!H2</f>
        <v>0</v>
      </c>
      <c r="I2" s="756">
        <f>+XI.1_FA!I2</f>
        <v>0</v>
      </c>
      <c r="J2" s="757">
        <f>+XI.1_FA!J2</f>
        <v>0</v>
      </c>
      <c r="K2" s="761" t="str">
        <f>+XI.1_FA!K2</f>
        <v>-</v>
      </c>
      <c r="L2" s="740"/>
    </row>
    <row r="3" spans="1:12" s="109" customFormat="1" x14ac:dyDescent="0.3">
      <c r="A3" s="147" t="s">
        <v>522</v>
      </c>
      <c r="B3" s="148" t="s">
        <v>345</v>
      </c>
      <c r="C3" s="1156"/>
      <c r="D3" s="1156"/>
      <c r="E3" s="149"/>
      <c r="F3" s="149"/>
      <c r="G3" s="149"/>
      <c r="H3" s="149"/>
      <c r="I3" s="149"/>
      <c r="J3" s="150"/>
      <c r="L3" s="693"/>
    </row>
    <row r="4" spans="1:12" s="111" customFormat="1" ht="4.8" customHeight="1" x14ac:dyDescent="0.3">
      <c r="A4" s="151"/>
      <c r="B4" s="152"/>
      <c r="C4" s="153"/>
      <c r="D4" s="153"/>
      <c r="E4" s="154"/>
      <c r="F4" s="154"/>
      <c r="G4" s="154"/>
      <c r="H4" s="154"/>
      <c r="I4" s="154"/>
      <c r="J4" s="155"/>
      <c r="L4" s="693"/>
    </row>
    <row r="5" spans="1:12" x14ac:dyDescent="0.3">
      <c r="A5" s="1151" t="s">
        <v>191</v>
      </c>
      <c r="B5" s="156" t="s">
        <v>419</v>
      </c>
      <c r="C5" s="157" t="s">
        <v>267</v>
      </c>
      <c r="D5" s="1153" t="s">
        <v>27</v>
      </c>
      <c r="E5" s="1154"/>
      <c r="F5" s="1154"/>
      <c r="G5" s="1154"/>
      <c r="H5" s="1154"/>
      <c r="I5" s="1154"/>
      <c r="J5" s="1155"/>
      <c r="L5" s="693"/>
    </row>
    <row r="6" spans="1:12" x14ac:dyDescent="0.3">
      <c r="A6" s="1152"/>
      <c r="B6" s="158"/>
      <c r="C6" s="278" t="str">
        <f>+XI.1_FA!C5</f>
        <v>-</v>
      </c>
      <c r="D6" s="278" t="str">
        <f>+XI.1_FA!D5</f>
        <v>-</v>
      </c>
      <c r="E6" s="278" t="str">
        <f>+XI.1_FA!E5</f>
        <v>-</v>
      </c>
      <c r="F6" s="278" t="str">
        <f>+XI.1_FA!F5</f>
        <v>-</v>
      </c>
      <c r="G6" s="278" t="str">
        <f>+XI.1_FA!G5</f>
        <v>-</v>
      </c>
      <c r="H6" s="278" t="str">
        <f>+XI.1_FA!H5</f>
        <v>-</v>
      </c>
      <c r="I6" s="278" t="str">
        <f>+XI.1_FA!I5</f>
        <v>-</v>
      </c>
      <c r="J6" s="707" t="str">
        <f>+XI.1_FA!J5</f>
        <v>-</v>
      </c>
      <c r="L6" s="693"/>
    </row>
    <row r="7" spans="1:12" s="548" customFormat="1" ht="15" thickBot="1" x14ac:dyDescent="0.35">
      <c r="A7" s="159">
        <v>1</v>
      </c>
      <c r="B7" s="160">
        <v>2</v>
      </c>
      <c r="C7" s="160">
        <v>3</v>
      </c>
      <c r="D7" s="161">
        <v>4</v>
      </c>
      <c r="E7" s="162">
        <v>5</v>
      </c>
      <c r="F7" s="162">
        <v>6</v>
      </c>
      <c r="G7" s="162">
        <v>7</v>
      </c>
      <c r="H7" s="162">
        <v>8</v>
      </c>
      <c r="I7" s="162">
        <v>9</v>
      </c>
      <c r="J7" s="162">
        <v>10</v>
      </c>
      <c r="K7" s="706"/>
      <c r="L7" s="693"/>
    </row>
    <row r="8" spans="1:12" s="109" customFormat="1" ht="15" thickTop="1" x14ac:dyDescent="0.3">
      <c r="A8" s="438">
        <v>1</v>
      </c>
      <c r="B8" s="146" t="s">
        <v>347</v>
      </c>
      <c r="C8" s="199">
        <f>+V!F290</f>
        <v>0</v>
      </c>
      <c r="D8" s="199">
        <f>+V!G290</f>
        <v>0</v>
      </c>
      <c r="E8" s="199">
        <f>+V!H290</f>
        <v>0</v>
      </c>
      <c r="F8" s="199">
        <f>+V!I290</f>
        <v>0</v>
      </c>
      <c r="G8" s="199">
        <f>+V!J290</f>
        <v>0</v>
      </c>
      <c r="H8" s="199">
        <f>+V!K290</f>
        <v>0</v>
      </c>
      <c r="I8" s="199">
        <f>+V!L290</f>
        <v>0</v>
      </c>
      <c r="J8" s="199">
        <f>+V!M290</f>
        <v>0</v>
      </c>
      <c r="L8" s="693"/>
    </row>
    <row r="9" spans="1:12" s="109" customFormat="1" x14ac:dyDescent="0.3">
      <c r="A9" s="438">
        <v>2</v>
      </c>
      <c r="B9" s="30" t="s">
        <v>350</v>
      </c>
      <c r="C9" s="163">
        <f>+V!F291</f>
        <v>0</v>
      </c>
      <c r="D9" s="163">
        <f>+V!G291</f>
        <v>0</v>
      </c>
      <c r="E9" s="163">
        <f>+V!H291</f>
        <v>0</v>
      </c>
      <c r="F9" s="163">
        <f>+V!I291</f>
        <v>0</v>
      </c>
      <c r="G9" s="163">
        <f>+V!J291</f>
        <v>0</v>
      </c>
      <c r="H9" s="163">
        <f>+V!K291</f>
        <v>0</v>
      </c>
      <c r="I9" s="163">
        <f>+V!L291</f>
        <v>0</v>
      </c>
      <c r="J9" s="163">
        <f>+V!M291</f>
        <v>0</v>
      </c>
      <c r="L9" s="693"/>
    </row>
    <row r="10" spans="1:12" x14ac:dyDescent="0.3">
      <c r="A10" s="438">
        <v>3</v>
      </c>
      <c r="B10" s="30" t="s">
        <v>351</v>
      </c>
      <c r="C10" s="163">
        <f>-VII!E6</f>
        <v>0</v>
      </c>
      <c r="D10" s="163">
        <f>-VII!F6</f>
        <v>0</v>
      </c>
      <c r="E10" s="163">
        <f>-VII!G6</f>
        <v>0</v>
      </c>
      <c r="F10" s="163">
        <f>-VII!H6</f>
        <v>0</v>
      </c>
      <c r="G10" s="163">
        <f>-VII!I6</f>
        <v>0</v>
      </c>
      <c r="H10" s="163">
        <f>-VII!J6</f>
        <v>0</v>
      </c>
      <c r="I10" s="163">
        <f>-VII!K6</f>
        <v>0</v>
      </c>
      <c r="J10" s="163">
        <f>-VII!L6</f>
        <v>0</v>
      </c>
      <c r="L10" s="693"/>
    </row>
    <row r="11" spans="1:12" ht="23.4" customHeight="1" x14ac:dyDescent="0.3">
      <c r="A11" s="438">
        <v>4</v>
      </c>
      <c r="B11" s="30" t="s">
        <v>352</v>
      </c>
      <c r="C11" s="201"/>
      <c r="D11" s="201"/>
      <c r="E11" s="201"/>
      <c r="F11" s="201"/>
      <c r="G11" s="201"/>
      <c r="H11" s="201"/>
      <c r="I11" s="201"/>
      <c r="J11" s="201"/>
      <c r="L11" s="693"/>
    </row>
    <row r="12" spans="1:12" x14ac:dyDescent="0.3">
      <c r="A12" s="438">
        <v>5</v>
      </c>
      <c r="B12" s="30" t="s">
        <v>353</v>
      </c>
      <c r="C12" s="418">
        <f>SUM(C8,C10,C11,C9)</f>
        <v>0</v>
      </c>
      <c r="D12" s="418">
        <f t="shared" ref="D12:J12" si="0">SUM(D8,D10,D11,D9)</f>
        <v>0</v>
      </c>
      <c r="E12" s="418">
        <f t="shared" si="0"/>
        <v>0</v>
      </c>
      <c r="F12" s="418">
        <f t="shared" si="0"/>
        <v>0</v>
      </c>
      <c r="G12" s="418">
        <f t="shared" si="0"/>
        <v>0</v>
      </c>
      <c r="H12" s="418">
        <f t="shared" si="0"/>
        <v>0</v>
      </c>
      <c r="I12" s="418">
        <f t="shared" si="0"/>
        <v>0</v>
      </c>
      <c r="J12" s="418">
        <f t="shared" si="0"/>
        <v>0</v>
      </c>
      <c r="K12" s="367"/>
      <c r="L12" s="693"/>
    </row>
    <row r="13" spans="1:12" x14ac:dyDescent="0.3">
      <c r="A13" s="438">
        <v>6</v>
      </c>
      <c r="B13" s="30" t="s">
        <v>354</v>
      </c>
      <c r="C13" s="164">
        <f>-VII!E47</f>
        <v>0</v>
      </c>
      <c r="D13" s="164">
        <f>-VII!F47</f>
        <v>0</v>
      </c>
      <c r="E13" s="164">
        <f>-VII!G47</f>
        <v>0</v>
      </c>
      <c r="F13" s="164">
        <f>-VII!H47</f>
        <v>0</v>
      </c>
      <c r="G13" s="164">
        <f>-VII!I47</f>
        <v>0</v>
      </c>
      <c r="H13" s="164">
        <f>-VII!J47</f>
        <v>0</v>
      </c>
      <c r="I13" s="164">
        <f>-VII!K47</f>
        <v>0</v>
      </c>
      <c r="J13" s="164">
        <f>-VII!L47</f>
        <v>0</v>
      </c>
      <c r="L13" s="693"/>
    </row>
    <row r="14" spans="1:12" x14ac:dyDescent="0.3">
      <c r="A14" s="438">
        <v>7</v>
      </c>
      <c r="B14" s="30" t="s">
        <v>170</v>
      </c>
      <c r="C14" s="164">
        <f>-VII!E54</f>
        <v>0</v>
      </c>
      <c r="D14" s="164">
        <f>-VII!F54</f>
        <v>0</v>
      </c>
      <c r="E14" s="164">
        <f>-VII!G54</f>
        <v>0</v>
      </c>
      <c r="F14" s="164">
        <f>-VII!H54</f>
        <v>0</v>
      </c>
      <c r="G14" s="164">
        <f>-VII!I54</f>
        <v>0</v>
      </c>
      <c r="H14" s="164">
        <f>-VII!J54</f>
        <v>0</v>
      </c>
      <c r="I14" s="164">
        <f>-VII!K54</f>
        <v>0</v>
      </c>
      <c r="J14" s="164">
        <f>-VII!L54</f>
        <v>0</v>
      </c>
      <c r="L14" s="693"/>
    </row>
    <row r="15" spans="1:12" ht="20.399999999999999" x14ac:dyDescent="0.3">
      <c r="A15" s="438">
        <v>8</v>
      </c>
      <c r="B15" s="30" t="s">
        <v>355</v>
      </c>
      <c r="C15" s="164">
        <f>SUM(C12:C14)</f>
        <v>0</v>
      </c>
      <c r="D15" s="164">
        <f t="shared" ref="D15:J15" si="1">SUM(D12:D14)</f>
        <v>0</v>
      </c>
      <c r="E15" s="164">
        <f t="shared" si="1"/>
        <v>0</v>
      </c>
      <c r="F15" s="164">
        <f t="shared" si="1"/>
        <v>0</v>
      </c>
      <c r="G15" s="164">
        <f t="shared" si="1"/>
        <v>0</v>
      </c>
      <c r="H15" s="164">
        <f t="shared" si="1"/>
        <v>0</v>
      </c>
      <c r="I15" s="164">
        <f t="shared" si="1"/>
        <v>0</v>
      </c>
      <c r="J15" s="164">
        <f t="shared" si="1"/>
        <v>0</v>
      </c>
      <c r="L15" s="693"/>
    </row>
    <row r="16" spans="1:12" x14ac:dyDescent="0.3">
      <c r="A16" s="438">
        <v>9</v>
      </c>
      <c r="B16" s="209" t="s">
        <v>356</v>
      </c>
      <c r="C16" s="166"/>
      <c r="D16" s="166"/>
      <c r="E16" s="166"/>
      <c r="F16" s="166"/>
      <c r="G16" s="166"/>
      <c r="H16" s="166"/>
      <c r="I16" s="166"/>
      <c r="J16" s="166"/>
      <c r="L16" s="693"/>
    </row>
    <row r="17" spans="1:12" ht="21.6" x14ac:dyDescent="0.3">
      <c r="A17" s="438">
        <v>10</v>
      </c>
      <c r="B17" s="186" t="s">
        <v>357</v>
      </c>
      <c r="C17" s="166"/>
      <c r="D17" s="166"/>
      <c r="E17" s="166"/>
      <c r="F17" s="166"/>
      <c r="G17" s="166"/>
      <c r="H17" s="166"/>
      <c r="I17" s="166"/>
      <c r="J17" s="166"/>
      <c r="K17" s="367"/>
      <c r="L17" s="693"/>
    </row>
    <row r="18" spans="1:12" x14ac:dyDescent="0.3">
      <c r="A18" s="438">
        <v>11</v>
      </c>
      <c r="B18" s="186" t="s">
        <v>358</v>
      </c>
      <c r="C18" s="164">
        <f>SUM(C15:C17)</f>
        <v>0</v>
      </c>
      <c r="D18" s="164">
        <f>SUM(D15:D17)</f>
        <v>0</v>
      </c>
      <c r="E18" s="164">
        <f t="shared" ref="E18:J18" si="2">SUM(E15:E17)</f>
        <v>0</v>
      </c>
      <c r="F18" s="164">
        <f t="shared" si="2"/>
        <v>0</v>
      </c>
      <c r="G18" s="164">
        <f t="shared" si="2"/>
        <v>0</v>
      </c>
      <c r="H18" s="164">
        <f t="shared" si="2"/>
        <v>0</v>
      </c>
      <c r="I18" s="164">
        <f t="shared" si="2"/>
        <v>0</v>
      </c>
      <c r="J18" s="164">
        <f t="shared" si="2"/>
        <v>0</v>
      </c>
      <c r="L18" s="693"/>
    </row>
    <row r="19" spans="1:12" x14ac:dyDescent="0.3">
      <c r="A19" s="438">
        <v>12</v>
      </c>
      <c r="B19" s="185" t="s">
        <v>359</v>
      </c>
      <c r="C19" s="166"/>
      <c r="D19" s="164">
        <f>IF((D18-D9)&lt;0,0,-((D18-D9)*D21))</f>
        <v>0</v>
      </c>
      <c r="E19" s="164">
        <f>IF((E18-E9)&lt;0,0,-((E18-E9)*E21))</f>
        <v>0</v>
      </c>
      <c r="F19" s="164">
        <f t="shared" ref="F19:J19" si="3">IF((F18-F9)&lt;0,0,-((F18-F9)*F21))</f>
        <v>0</v>
      </c>
      <c r="G19" s="164">
        <f t="shared" si="3"/>
        <v>0</v>
      </c>
      <c r="H19" s="164">
        <f t="shared" si="3"/>
        <v>0</v>
      </c>
      <c r="I19" s="164">
        <f t="shared" si="3"/>
        <v>0</v>
      </c>
      <c r="J19" s="164">
        <f t="shared" si="3"/>
        <v>0</v>
      </c>
      <c r="L19" s="693"/>
    </row>
    <row r="20" spans="1:12" ht="15" thickBot="1" x14ac:dyDescent="0.35">
      <c r="A20" s="439">
        <v>13</v>
      </c>
      <c r="B20" s="196" t="s">
        <v>360</v>
      </c>
      <c r="C20" s="197">
        <f>SUM(C18,C19)</f>
        <v>0</v>
      </c>
      <c r="D20" s="197">
        <f t="shared" ref="D20:J20" si="4">SUM(D18,D19)</f>
        <v>0</v>
      </c>
      <c r="E20" s="197">
        <f>SUM(E18,E19)</f>
        <v>0</v>
      </c>
      <c r="F20" s="197">
        <f t="shared" si="4"/>
        <v>0</v>
      </c>
      <c r="G20" s="197">
        <f t="shared" si="4"/>
        <v>0</v>
      </c>
      <c r="H20" s="197">
        <f t="shared" si="4"/>
        <v>0</v>
      </c>
      <c r="I20" s="197">
        <f t="shared" si="4"/>
        <v>0</v>
      </c>
      <c r="J20" s="197">
        <f t="shared" si="4"/>
        <v>0</v>
      </c>
      <c r="L20" s="693"/>
    </row>
    <row r="21" spans="1:12" ht="15" thickTop="1" x14ac:dyDescent="0.3">
      <c r="A21" s="580">
        <v>14</v>
      </c>
      <c r="B21" s="581" t="s">
        <v>1335</v>
      </c>
      <c r="C21" s="710">
        <v>0.15</v>
      </c>
      <c r="D21" s="710">
        <v>0.15</v>
      </c>
      <c r="E21" s="710">
        <v>0.15</v>
      </c>
      <c r="F21" s="710">
        <v>0.15</v>
      </c>
      <c r="G21" s="710">
        <v>0.15</v>
      </c>
      <c r="H21" s="710">
        <v>0.15</v>
      </c>
      <c r="I21" s="710">
        <v>0.15</v>
      </c>
      <c r="J21" s="710">
        <v>0.15</v>
      </c>
    </row>
    <row r="22" spans="1:12" ht="35.4" customHeight="1" x14ac:dyDescent="0.3">
      <c r="A22" s="584">
        <v>15</v>
      </c>
      <c r="B22" s="608" t="s">
        <v>1336</v>
      </c>
      <c r="C22" s="1157"/>
      <c r="D22" s="1158"/>
      <c r="E22" s="1158"/>
      <c r="F22" s="1158"/>
      <c r="G22" s="1158"/>
      <c r="H22" s="1158"/>
      <c r="I22" s="1158"/>
      <c r="J22" s="1159"/>
    </row>
    <row r="23" spans="1:12" x14ac:dyDescent="0.3">
      <c r="A23" s="229"/>
      <c r="B23" s="66"/>
      <c r="C23" s="187"/>
      <c r="D23" s="187"/>
      <c r="E23" s="813"/>
      <c r="F23" s="813"/>
      <c r="G23" s="813"/>
      <c r="H23" s="813"/>
      <c r="I23" s="813"/>
      <c r="J23" s="813"/>
    </row>
    <row r="24" spans="1:12" s="109" customFormat="1" x14ac:dyDescent="0.3">
      <c r="A24" s="230"/>
      <c r="B24" s="74"/>
      <c r="C24" s="190"/>
      <c r="D24" s="190"/>
      <c r="E24" s="190"/>
      <c r="F24" s="190"/>
      <c r="G24" s="190"/>
      <c r="H24" s="190"/>
      <c r="I24" s="190"/>
      <c r="J24" s="190"/>
    </row>
    <row r="25" spans="1:12" s="109" customFormat="1" x14ac:dyDescent="0.3">
      <c r="A25" s="230"/>
      <c r="B25" s="74"/>
      <c r="C25" s="187"/>
      <c r="D25" s="187"/>
      <c r="E25" s="187"/>
      <c r="F25" s="187"/>
      <c r="G25" s="187"/>
      <c r="H25" s="187"/>
      <c r="I25" s="187"/>
      <c r="J25" s="187"/>
    </row>
    <row r="26" spans="1:12" x14ac:dyDescent="0.3">
      <c r="A26" s="229"/>
      <c r="B26" s="66"/>
      <c r="C26" s="187"/>
      <c r="D26" s="187"/>
      <c r="E26" s="187"/>
      <c r="F26" s="187"/>
      <c r="G26" s="187"/>
      <c r="H26" s="187"/>
      <c r="I26" s="187"/>
      <c r="J26" s="187"/>
    </row>
    <row r="27" spans="1:12" x14ac:dyDescent="0.3">
      <c r="A27" s="229"/>
      <c r="B27" s="191"/>
      <c r="C27" s="187"/>
      <c r="D27" s="187"/>
      <c r="E27" s="187"/>
      <c r="F27" s="187"/>
      <c r="G27" s="187"/>
      <c r="H27" s="187"/>
      <c r="I27" s="187"/>
      <c r="J27" s="187"/>
    </row>
    <row r="28" spans="1:12" x14ac:dyDescent="0.3">
      <c r="A28" s="229"/>
      <c r="B28" s="191"/>
      <c r="C28" s="187"/>
      <c r="D28" s="187"/>
      <c r="E28" s="187"/>
      <c r="F28" s="187"/>
      <c r="G28" s="187"/>
      <c r="H28" s="187"/>
      <c r="I28" s="187"/>
      <c r="J28" s="187"/>
    </row>
    <row r="29" spans="1:12" x14ac:dyDescent="0.3">
      <c r="A29" s="229"/>
      <c r="B29" s="66"/>
      <c r="C29" s="187"/>
      <c r="D29" s="187"/>
      <c r="E29" s="187"/>
      <c r="F29" s="187"/>
      <c r="G29" s="187"/>
      <c r="H29" s="187"/>
      <c r="I29" s="187"/>
      <c r="J29" s="187"/>
    </row>
    <row r="30" spans="1:12" x14ac:dyDescent="0.3">
      <c r="A30" s="229"/>
      <c r="B30" s="66"/>
      <c r="C30" s="187"/>
      <c r="D30" s="187"/>
      <c r="E30" s="187"/>
      <c r="F30" s="187"/>
      <c r="G30" s="187"/>
      <c r="H30" s="187"/>
      <c r="I30" s="187"/>
      <c r="J30" s="187"/>
    </row>
    <row r="31" spans="1:12" x14ac:dyDescent="0.3">
      <c r="A31" s="229"/>
      <c r="B31" s="66"/>
      <c r="C31" s="187"/>
      <c r="D31" s="187"/>
      <c r="E31" s="187"/>
      <c r="F31" s="187"/>
      <c r="G31" s="187"/>
      <c r="H31" s="187"/>
      <c r="I31" s="187"/>
      <c r="J31" s="187"/>
    </row>
    <row r="32" spans="1:12" x14ac:dyDescent="0.3">
      <c r="A32" s="229"/>
      <c r="B32" s="66"/>
      <c r="C32" s="187"/>
      <c r="D32" s="187"/>
      <c r="E32" s="187"/>
      <c r="F32" s="187"/>
      <c r="G32" s="187"/>
      <c r="H32" s="187"/>
      <c r="I32" s="187"/>
      <c r="J32" s="187"/>
    </row>
    <row r="33" spans="1:10" x14ac:dyDescent="0.3">
      <c r="A33" s="229"/>
      <c r="B33" s="66"/>
      <c r="C33" s="187"/>
      <c r="D33" s="187"/>
      <c r="E33" s="187"/>
      <c r="F33" s="187"/>
      <c r="G33" s="187"/>
      <c r="H33" s="187"/>
      <c r="I33" s="187"/>
      <c r="J33" s="187"/>
    </row>
    <row r="34" spans="1:10" x14ac:dyDescent="0.3">
      <c r="A34" s="229"/>
      <c r="B34" s="66"/>
      <c r="C34" s="187"/>
      <c r="D34" s="187"/>
      <c r="E34" s="187"/>
      <c r="F34" s="187"/>
      <c r="G34" s="187"/>
      <c r="H34" s="187"/>
      <c r="I34" s="187"/>
      <c r="J34" s="187"/>
    </row>
    <row r="35" spans="1:10" x14ac:dyDescent="0.3">
      <c r="A35" s="229"/>
      <c r="B35" s="66"/>
      <c r="C35" s="187"/>
      <c r="D35" s="187"/>
      <c r="E35" s="187"/>
      <c r="F35" s="187"/>
      <c r="G35" s="187"/>
      <c r="H35" s="187"/>
      <c r="I35" s="187"/>
      <c r="J35" s="187"/>
    </row>
    <row r="36" spans="1:10" x14ac:dyDescent="0.3">
      <c r="A36" s="229"/>
      <c r="B36" s="66"/>
      <c r="C36" s="187"/>
      <c r="D36" s="187"/>
      <c r="E36" s="187"/>
      <c r="F36" s="187"/>
      <c r="G36" s="187"/>
      <c r="H36" s="187"/>
      <c r="I36" s="187"/>
      <c r="J36" s="187"/>
    </row>
    <row r="37" spans="1:10" s="109" customFormat="1" x14ac:dyDescent="0.3">
      <c r="A37" s="230"/>
      <c r="B37" s="192"/>
      <c r="C37" s="190"/>
      <c r="D37" s="190"/>
      <c r="E37" s="190"/>
      <c r="F37" s="190"/>
      <c r="G37" s="190"/>
      <c r="H37" s="190"/>
      <c r="I37" s="190"/>
      <c r="J37" s="190"/>
    </row>
    <row r="38" spans="1:10" s="109" customFormat="1" x14ac:dyDescent="0.3">
      <c r="A38" s="230"/>
      <c r="B38" s="193"/>
      <c r="C38" s="190"/>
      <c r="D38" s="190"/>
      <c r="E38" s="190"/>
      <c r="F38" s="190"/>
      <c r="G38" s="190"/>
      <c r="H38" s="190"/>
      <c r="I38" s="190"/>
      <c r="J38" s="190"/>
    </row>
    <row r="39" spans="1:10" s="109" customFormat="1" x14ac:dyDescent="0.3">
      <c r="A39" s="230"/>
      <c r="B39" s="74"/>
      <c r="C39" s="190"/>
      <c r="D39" s="190"/>
      <c r="E39" s="190"/>
      <c r="F39" s="190"/>
      <c r="G39" s="190"/>
      <c r="H39" s="190"/>
      <c r="I39" s="190"/>
      <c r="J39" s="190"/>
    </row>
    <row r="40" spans="1:10" s="109" customFormat="1" x14ac:dyDescent="0.3">
      <c r="A40" s="255"/>
      <c r="B40" s="74"/>
      <c r="C40" s="190"/>
      <c r="D40" s="190"/>
      <c r="E40" s="190"/>
      <c r="F40" s="190"/>
      <c r="G40" s="190"/>
      <c r="H40" s="190"/>
      <c r="I40" s="190"/>
      <c r="J40" s="190"/>
    </row>
    <row r="41" spans="1:10" s="109" customFormat="1" x14ac:dyDescent="0.3">
      <c r="A41" s="230"/>
      <c r="B41" s="74"/>
      <c r="C41" s="190"/>
      <c r="D41" s="190"/>
      <c r="E41" s="190"/>
      <c r="F41" s="190"/>
      <c r="G41" s="190"/>
      <c r="H41" s="190"/>
      <c r="I41" s="190"/>
      <c r="J41" s="190"/>
    </row>
    <row r="42" spans="1:10" x14ac:dyDescent="0.3">
      <c r="A42" s="229"/>
      <c r="B42" s="194"/>
      <c r="C42" s="187"/>
      <c r="D42" s="187"/>
      <c r="E42" s="187"/>
      <c r="F42" s="187"/>
      <c r="G42" s="187"/>
      <c r="H42" s="187"/>
      <c r="I42" s="187"/>
      <c r="J42" s="187"/>
    </row>
    <row r="43" spans="1:10" x14ac:dyDescent="0.3">
      <c r="A43" s="229"/>
      <c r="B43" s="191"/>
      <c r="C43" s="187"/>
      <c r="D43" s="187"/>
      <c r="E43" s="187"/>
      <c r="F43" s="187"/>
      <c r="G43" s="187"/>
      <c r="H43" s="187"/>
      <c r="I43" s="187"/>
      <c r="J43" s="187"/>
    </row>
    <row r="44" spans="1:10" x14ac:dyDescent="0.3">
      <c r="A44" s="229"/>
      <c r="B44" s="191"/>
      <c r="C44" s="187"/>
      <c r="D44" s="187"/>
      <c r="E44" s="187"/>
      <c r="F44" s="187"/>
      <c r="G44" s="187"/>
      <c r="H44" s="187"/>
      <c r="I44" s="187"/>
      <c r="J44" s="187"/>
    </row>
    <row r="45" spans="1:10" x14ac:dyDescent="0.3">
      <c r="A45" s="229"/>
      <c r="B45" s="191"/>
      <c r="C45" s="187"/>
      <c r="D45" s="187"/>
      <c r="E45" s="187"/>
      <c r="F45" s="187"/>
      <c r="G45" s="187"/>
      <c r="H45" s="187"/>
      <c r="I45" s="187"/>
      <c r="J45" s="187"/>
    </row>
    <row r="46" spans="1:10" x14ac:dyDescent="0.3">
      <c r="A46" s="229"/>
      <c r="B46" s="191"/>
      <c r="C46" s="187"/>
      <c r="D46" s="187"/>
      <c r="E46" s="187"/>
      <c r="F46" s="187"/>
      <c r="G46" s="187"/>
      <c r="H46" s="187"/>
      <c r="I46" s="187"/>
      <c r="J46" s="187"/>
    </row>
    <row r="47" spans="1:10" x14ac:dyDescent="0.3">
      <c r="A47" s="229"/>
      <c r="B47" s="191"/>
      <c r="C47" s="187"/>
      <c r="D47" s="187"/>
      <c r="E47" s="187"/>
      <c r="F47" s="187"/>
      <c r="G47" s="187"/>
      <c r="H47" s="187"/>
      <c r="I47" s="187"/>
      <c r="J47" s="187"/>
    </row>
    <row r="48" spans="1:10" x14ac:dyDescent="0.3">
      <c r="A48" s="229"/>
      <c r="B48" s="191"/>
      <c r="C48" s="187"/>
      <c r="D48" s="187"/>
      <c r="E48" s="187"/>
      <c r="F48" s="187"/>
      <c r="G48" s="187"/>
      <c r="H48" s="187"/>
      <c r="I48" s="187"/>
      <c r="J48" s="187"/>
    </row>
    <row r="49" spans="1:10" x14ac:dyDescent="0.3">
      <c r="A49" s="229"/>
      <c r="B49" s="191"/>
      <c r="C49" s="187"/>
      <c r="D49" s="187"/>
      <c r="E49" s="187"/>
      <c r="F49" s="187"/>
      <c r="G49" s="187"/>
      <c r="H49" s="187"/>
      <c r="I49" s="187"/>
      <c r="J49" s="187"/>
    </row>
    <row r="50" spans="1:10" x14ac:dyDescent="0.3">
      <c r="A50" s="229"/>
      <c r="B50" s="191"/>
      <c r="C50" s="187"/>
      <c r="D50" s="187"/>
      <c r="E50" s="187"/>
      <c r="F50" s="187"/>
      <c r="G50" s="187"/>
      <c r="H50" s="187"/>
      <c r="I50" s="187"/>
      <c r="J50" s="187"/>
    </row>
    <row r="51" spans="1:10" x14ac:dyDescent="0.3">
      <c r="A51" s="229"/>
      <c r="B51" s="191"/>
      <c r="C51" s="187"/>
      <c r="D51" s="187"/>
      <c r="E51" s="187"/>
      <c r="F51" s="187"/>
      <c r="G51" s="187"/>
      <c r="H51" s="187"/>
      <c r="I51" s="187"/>
      <c r="J51" s="187"/>
    </row>
    <row r="52" spans="1:10" x14ac:dyDescent="0.3">
      <c r="A52" s="229"/>
      <c r="B52" s="191"/>
      <c r="C52" s="187"/>
      <c r="D52" s="187"/>
      <c r="E52" s="187"/>
      <c r="F52" s="187"/>
      <c r="G52" s="187"/>
      <c r="H52" s="187"/>
      <c r="I52" s="187"/>
      <c r="J52" s="187"/>
    </row>
    <row r="53" spans="1:10" x14ac:dyDescent="0.3">
      <c r="A53" s="229"/>
      <c r="B53" s="191"/>
      <c r="C53" s="187"/>
      <c r="D53" s="187"/>
      <c r="E53" s="187"/>
      <c r="F53" s="187"/>
      <c r="G53" s="187"/>
      <c r="H53" s="187"/>
      <c r="I53" s="187"/>
      <c r="J53" s="187"/>
    </row>
    <row r="54" spans="1:10" x14ac:dyDescent="0.3">
      <c r="A54" s="230"/>
      <c r="B54" s="192"/>
      <c r="C54" s="190"/>
      <c r="D54" s="190"/>
      <c r="E54" s="190"/>
      <c r="F54" s="190"/>
      <c r="G54" s="190"/>
      <c r="H54" s="190"/>
      <c r="I54" s="190"/>
      <c r="J54" s="190"/>
    </row>
    <row r="55" spans="1:10" x14ac:dyDescent="0.3">
      <c r="A55" s="230"/>
      <c r="B55" s="195"/>
      <c r="C55" s="190"/>
      <c r="D55" s="190"/>
      <c r="E55" s="190"/>
      <c r="F55" s="190"/>
      <c r="G55" s="190"/>
      <c r="H55" s="190"/>
      <c r="I55" s="190"/>
      <c r="J55" s="190"/>
    </row>
    <row r="56" spans="1:10" x14ac:dyDescent="0.3">
      <c r="A56" s="229"/>
      <c r="B56" s="66"/>
      <c r="C56" s="187"/>
      <c r="D56" s="187"/>
      <c r="E56" s="187"/>
      <c r="F56" s="187"/>
      <c r="G56" s="187"/>
      <c r="H56" s="187"/>
      <c r="I56" s="187"/>
      <c r="J56" s="187"/>
    </row>
    <row r="57" spans="1:10" x14ac:dyDescent="0.3">
      <c r="A57" s="229"/>
      <c r="B57" s="66"/>
      <c r="C57" s="187"/>
      <c r="D57" s="187"/>
      <c r="E57" s="187"/>
      <c r="F57" s="187"/>
      <c r="G57" s="187"/>
      <c r="H57" s="187"/>
      <c r="I57" s="187"/>
      <c r="J57" s="187"/>
    </row>
    <row r="58" spans="1:10" x14ac:dyDescent="0.3">
      <c r="A58" s="229"/>
      <c r="B58" s="66"/>
      <c r="C58" s="187"/>
      <c r="D58" s="187"/>
      <c r="E58" s="187"/>
      <c r="F58" s="187"/>
      <c r="G58" s="187"/>
      <c r="H58" s="187"/>
      <c r="I58" s="187"/>
      <c r="J58" s="187"/>
    </row>
    <row r="59" spans="1:10" x14ac:dyDescent="0.3">
      <c r="A59" s="229"/>
      <c r="B59" s="66"/>
      <c r="C59" s="187"/>
      <c r="D59" s="187"/>
      <c r="E59" s="187"/>
      <c r="F59" s="187"/>
      <c r="G59" s="187"/>
      <c r="H59" s="187"/>
      <c r="I59" s="187"/>
      <c r="J59" s="187"/>
    </row>
    <row r="60" spans="1:10" x14ac:dyDescent="0.3">
      <c r="A60" s="229"/>
      <c r="B60" s="66"/>
      <c r="C60" s="187"/>
      <c r="D60" s="187"/>
      <c r="E60" s="187"/>
      <c r="F60" s="187"/>
      <c r="G60" s="187"/>
      <c r="H60" s="187"/>
      <c r="I60" s="187"/>
      <c r="J60" s="187"/>
    </row>
    <row r="61" spans="1:10" x14ac:dyDescent="0.3">
      <c r="A61" s="229"/>
      <c r="B61" s="66"/>
      <c r="C61" s="187"/>
      <c r="D61" s="187"/>
      <c r="E61" s="187"/>
      <c r="F61" s="187"/>
      <c r="G61" s="187"/>
      <c r="H61" s="187"/>
      <c r="I61" s="187"/>
      <c r="J61" s="187"/>
    </row>
    <row r="62" spans="1:10" x14ac:dyDescent="0.3">
      <c r="A62" s="229"/>
      <c r="B62" s="66"/>
      <c r="C62" s="187"/>
      <c r="D62" s="187"/>
      <c r="E62" s="187"/>
      <c r="F62" s="187"/>
      <c r="G62" s="187"/>
      <c r="H62" s="187"/>
      <c r="I62" s="187"/>
      <c r="J62" s="187"/>
    </row>
    <row r="63" spans="1:10" x14ac:dyDescent="0.3">
      <c r="A63" s="229"/>
      <c r="B63" s="66"/>
      <c r="C63" s="187"/>
      <c r="D63" s="187"/>
      <c r="E63" s="187"/>
      <c r="F63" s="187"/>
      <c r="G63" s="187"/>
      <c r="H63" s="187"/>
      <c r="I63" s="187"/>
      <c r="J63" s="187"/>
    </row>
    <row r="64" spans="1:10" x14ac:dyDescent="0.3">
      <c r="A64" s="229"/>
      <c r="B64" s="66"/>
      <c r="C64" s="187"/>
      <c r="D64" s="187"/>
      <c r="E64" s="187"/>
      <c r="F64" s="187"/>
      <c r="G64" s="187"/>
      <c r="H64" s="187"/>
      <c r="I64" s="187"/>
      <c r="J64" s="187"/>
    </row>
    <row r="65" spans="1:10" x14ac:dyDescent="0.3">
      <c r="A65" s="229"/>
      <c r="B65" s="66"/>
      <c r="C65" s="187"/>
      <c r="D65" s="187"/>
      <c r="E65" s="187"/>
      <c r="F65" s="187"/>
      <c r="G65" s="187"/>
      <c r="H65" s="187"/>
      <c r="I65" s="187"/>
      <c r="J65" s="187"/>
    </row>
    <row r="66" spans="1:10" x14ac:dyDescent="0.3">
      <c r="A66" s="229"/>
      <c r="B66" s="66"/>
      <c r="C66" s="187"/>
      <c r="D66" s="187"/>
      <c r="E66" s="187"/>
      <c r="F66" s="187"/>
      <c r="G66" s="187"/>
      <c r="H66" s="187"/>
      <c r="I66" s="187"/>
      <c r="J66" s="187"/>
    </row>
    <row r="67" spans="1:10" x14ac:dyDescent="0.3">
      <c r="A67" s="229"/>
      <c r="B67" s="66"/>
      <c r="C67" s="187"/>
      <c r="D67" s="187"/>
      <c r="E67" s="187"/>
      <c r="F67" s="187"/>
      <c r="G67" s="187"/>
      <c r="H67" s="187"/>
      <c r="I67" s="187"/>
      <c r="J67" s="187"/>
    </row>
    <row r="68" spans="1:10" x14ac:dyDescent="0.3">
      <c r="A68" s="229"/>
      <c r="B68" s="66"/>
      <c r="C68" s="187"/>
      <c r="D68" s="187"/>
      <c r="E68" s="187"/>
      <c r="F68" s="187"/>
      <c r="G68" s="187"/>
      <c r="H68" s="187"/>
      <c r="I68" s="187"/>
      <c r="J68" s="187"/>
    </row>
    <row r="69" spans="1:10" x14ac:dyDescent="0.3">
      <c r="A69" s="229"/>
      <c r="B69" s="66"/>
      <c r="C69" s="187"/>
      <c r="D69" s="187"/>
      <c r="E69" s="187"/>
      <c r="F69" s="187"/>
      <c r="G69" s="187"/>
      <c r="H69" s="187"/>
      <c r="I69" s="187"/>
      <c r="J69" s="187"/>
    </row>
    <row r="70" spans="1:10" x14ac:dyDescent="0.3">
      <c r="A70" s="229"/>
      <c r="B70" s="66"/>
      <c r="C70" s="187"/>
      <c r="D70" s="187"/>
      <c r="E70" s="187"/>
      <c r="F70" s="187"/>
      <c r="G70" s="187"/>
      <c r="H70" s="187"/>
      <c r="I70" s="187"/>
      <c r="J70" s="187"/>
    </row>
    <row r="71" spans="1:10" x14ac:dyDescent="0.3">
      <c r="A71" s="229"/>
      <c r="B71" s="66"/>
      <c r="C71" s="187"/>
      <c r="D71" s="187"/>
      <c r="E71" s="187"/>
      <c r="F71" s="187"/>
      <c r="G71" s="187"/>
      <c r="H71" s="187"/>
      <c r="I71" s="187"/>
      <c r="J71" s="187"/>
    </row>
    <row r="72" spans="1:10" x14ac:dyDescent="0.3">
      <c r="A72" s="229"/>
      <c r="B72" s="66"/>
      <c r="C72" s="187"/>
      <c r="D72" s="187"/>
      <c r="E72" s="187"/>
      <c r="F72" s="187"/>
      <c r="G72" s="187"/>
      <c r="H72" s="187"/>
      <c r="I72" s="187"/>
      <c r="J72" s="187"/>
    </row>
    <row r="73" spans="1:10" x14ac:dyDescent="0.3">
      <c r="A73" s="229"/>
      <c r="B73" s="66"/>
      <c r="C73" s="187"/>
      <c r="D73" s="187"/>
      <c r="E73" s="187"/>
      <c r="F73" s="187"/>
      <c r="G73" s="187"/>
      <c r="H73" s="187"/>
      <c r="I73" s="187"/>
      <c r="J73" s="187"/>
    </row>
    <row r="74" spans="1:10" x14ac:dyDescent="0.3">
      <c r="A74" s="229"/>
      <c r="B74" s="66"/>
      <c r="C74" s="187"/>
      <c r="D74" s="187"/>
      <c r="E74" s="187"/>
      <c r="F74" s="187"/>
      <c r="G74" s="187"/>
      <c r="H74" s="187"/>
      <c r="I74" s="187"/>
      <c r="J74" s="187"/>
    </row>
    <row r="75" spans="1:10" x14ac:dyDescent="0.3">
      <c r="A75" s="229"/>
      <c r="B75" s="66"/>
      <c r="C75" s="187"/>
      <c r="D75" s="187"/>
      <c r="E75" s="187"/>
      <c r="F75" s="187"/>
      <c r="G75" s="187"/>
      <c r="H75" s="187"/>
      <c r="I75" s="187"/>
      <c r="J75" s="187"/>
    </row>
    <row r="76" spans="1:10" x14ac:dyDescent="0.3">
      <c r="A76" s="229"/>
      <c r="B76" s="66"/>
      <c r="C76" s="187"/>
      <c r="D76" s="187"/>
      <c r="E76" s="187"/>
      <c r="F76" s="187"/>
      <c r="G76" s="187"/>
      <c r="H76" s="187"/>
      <c r="I76" s="187"/>
      <c r="J76" s="187"/>
    </row>
    <row r="77" spans="1:10" x14ac:dyDescent="0.3">
      <c r="A77" s="229"/>
      <c r="B77" s="66"/>
      <c r="C77" s="187"/>
      <c r="D77" s="187"/>
      <c r="E77" s="187"/>
      <c r="F77" s="187"/>
      <c r="G77" s="187"/>
      <c r="H77" s="187"/>
      <c r="I77" s="187"/>
      <c r="J77" s="187"/>
    </row>
    <row r="78" spans="1:10" x14ac:dyDescent="0.3">
      <c r="A78" s="229"/>
      <c r="B78" s="66"/>
      <c r="C78" s="187"/>
      <c r="D78" s="187"/>
      <c r="E78" s="187"/>
      <c r="F78" s="187"/>
      <c r="G78" s="187"/>
      <c r="H78" s="187"/>
      <c r="I78" s="187"/>
      <c r="J78" s="187"/>
    </row>
    <row r="79" spans="1:10" x14ac:dyDescent="0.3">
      <c r="A79" s="229"/>
      <c r="B79" s="66"/>
      <c r="C79" s="187"/>
      <c r="D79" s="187"/>
      <c r="E79" s="187"/>
      <c r="F79" s="187"/>
      <c r="G79" s="187"/>
      <c r="H79" s="187"/>
      <c r="I79" s="187"/>
      <c r="J79" s="187"/>
    </row>
    <row r="80" spans="1:10" x14ac:dyDescent="0.3">
      <c r="A80" s="229"/>
      <c r="B80" s="66"/>
      <c r="C80" s="187"/>
      <c r="D80" s="187"/>
      <c r="E80" s="187"/>
      <c r="F80" s="187"/>
      <c r="G80" s="187"/>
      <c r="H80" s="187"/>
      <c r="I80" s="187"/>
      <c r="J80" s="187"/>
    </row>
    <row r="81" spans="1:10" x14ac:dyDescent="0.3">
      <c r="A81" s="229"/>
      <c r="B81" s="66"/>
      <c r="C81" s="187"/>
      <c r="D81" s="187"/>
      <c r="E81" s="187"/>
      <c r="F81" s="187"/>
      <c r="G81" s="187"/>
      <c r="H81" s="187"/>
      <c r="I81" s="187"/>
      <c r="J81" s="187"/>
    </row>
    <row r="82" spans="1:10" x14ac:dyDescent="0.3">
      <c r="A82" s="229"/>
      <c r="B82" s="66"/>
      <c r="C82" s="187"/>
      <c r="D82" s="187"/>
      <c r="E82" s="187"/>
      <c r="F82" s="187"/>
      <c r="G82" s="187"/>
      <c r="H82" s="187"/>
      <c r="I82" s="187"/>
      <c r="J82" s="187"/>
    </row>
    <row r="83" spans="1:10" x14ac:dyDescent="0.3">
      <c r="A83" s="229"/>
      <c r="B83" s="66"/>
      <c r="C83" s="187"/>
      <c r="D83" s="187"/>
      <c r="E83" s="187"/>
      <c r="F83" s="187"/>
      <c r="G83" s="187"/>
      <c r="H83" s="187"/>
      <c r="I83" s="187"/>
      <c r="J83" s="187"/>
    </row>
    <row r="84" spans="1:10" x14ac:dyDescent="0.3">
      <c r="A84" s="229"/>
      <c r="B84" s="66"/>
      <c r="C84" s="187"/>
      <c r="D84" s="187"/>
      <c r="E84" s="187"/>
      <c r="F84" s="187"/>
      <c r="G84" s="187"/>
      <c r="H84" s="187"/>
      <c r="I84" s="187"/>
      <c r="J84" s="187"/>
    </row>
    <row r="85" spans="1:10" x14ac:dyDescent="0.3">
      <c r="A85" s="229"/>
      <c r="B85" s="66"/>
      <c r="C85" s="187"/>
      <c r="D85" s="187"/>
      <c r="E85" s="187"/>
      <c r="F85" s="187"/>
      <c r="G85" s="187"/>
      <c r="H85" s="187"/>
      <c r="I85" s="187"/>
      <c r="J85" s="187"/>
    </row>
    <row r="86" spans="1:10" x14ac:dyDescent="0.3">
      <c r="A86" s="229"/>
      <c r="B86" s="66"/>
      <c r="C86" s="187"/>
      <c r="D86" s="187"/>
      <c r="E86" s="187"/>
      <c r="F86" s="187"/>
      <c r="G86" s="187"/>
      <c r="H86" s="187"/>
      <c r="I86" s="187"/>
      <c r="J86" s="187"/>
    </row>
    <row r="87" spans="1:10" x14ac:dyDescent="0.3">
      <c r="A87" s="229"/>
      <c r="B87" s="66"/>
      <c r="C87" s="187"/>
      <c r="D87" s="187"/>
      <c r="E87" s="187"/>
      <c r="F87" s="187"/>
      <c r="G87" s="187"/>
      <c r="H87" s="187"/>
      <c r="I87" s="187"/>
      <c r="J87" s="187"/>
    </row>
    <row r="88" spans="1:10" x14ac:dyDescent="0.3">
      <c r="A88" s="229"/>
      <c r="B88" s="66"/>
      <c r="C88" s="187"/>
      <c r="D88" s="187"/>
      <c r="E88" s="187"/>
      <c r="F88" s="187"/>
      <c r="G88" s="187"/>
      <c r="H88" s="187"/>
      <c r="I88" s="187"/>
      <c r="J88" s="187"/>
    </row>
    <row r="89" spans="1:10" x14ac:dyDescent="0.3">
      <c r="A89" s="229"/>
      <c r="B89" s="66"/>
      <c r="C89" s="187"/>
      <c r="D89" s="187"/>
      <c r="E89" s="187"/>
      <c r="F89" s="187"/>
      <c r="G89" s="187"/>
      <c r="H89" s="187"/>
      <c r="I89" s="187"/>
      <c r="J89" s="187"/>
    </row>
    <row r="90" spans="1:10" x14ac:dyDescent="0.3">
      <c r="A90" s="229"/>
      <c r="B90" s="66"/>
      <c r="C90" s="187"/>
      <c r="D90" s="187"/>
      <c r="E90" s="187"/>
      <c r="F90" s="187"/>
      <c r="G90" s="187"/>
      <c r="H90" s="187"/>
      <c r="I90" s="187"/>
      <c r="J90" s="187"/>
    </row>
    <row r="91" spans="1:10" x14ac:dyDescent="0.3">
      <c r="A91" s="229"/>
      <c r="B91" s="66"/>
      <c r="C91" s="187"/>
      <c r="D91" s="187"/>
      <c r="E91" s="187"/>
      <c r="F91" s="187"/>
      <c r="G91" s="187"/>
      <c r="H91" s="187"/>
      <c r="I91" s="187"/>
      <c r="J91" s="187"/>
    </row>
    <row r="92" spans="1:10" x14ac:dyDescent="0.3">
      <c r="A92" s="229"/>
      <c r="B92" s="66"/>
      <c r="C92" s="187"/>
      <c r="D92" s="187"/>
      <c r="E92" s="187"/>
      <c r="F92" s="187"/>
      <c r="G92" s="187"/>
      <c r="H92" s="187"/>
      <c r="I92" s="187"/>
      <c r="J92" s="187"/>
    </row>
    <row r="93" spans="1:10" x14ac:dyDescent="0.3">
      <c r="A93" s="229"/>
      <c r="B93" s="66"/>
      <c r="C93" s="187"/>
      <c r="D93" s="187"/>
      <c r="E93" s="187"/>
      <c r="F93" s="187"/>
      <c r="G93" s="187"/>
      <c r="H93" s="187"/>
      <c r="I93" s="187"/>
      <c r="J93" s="187"/>
    </row>
    <row r="94" spans="1:10" x14ac:dyDescent="0.3">
      <c r="A94" s="229"/>
      <c r="B94" s="66"/>
      <c r="C94" s="187"/>
      <c r="D94" s="187"/>
      <c r="E94" s="187"/>
      <c r="F94" s="187"/>
      <c r="G94" s="187"/>
      <c r="H94" s="187"/>
      <c r="I94" s="187"/>
      <c r="J94" s="187"/>
    </row>
    <row r="95" spans="1:10" x14ac:dyDescent="0.3">
      <c r="A95" s="229"/>
      <c r="B95" s="66"/>
      <c r="C95" s="187"/>
      <c r="D95" s="187"/>
      <c r="E95" s="187"/>
      <c r="F95" s="187"/>
      <c r="G95" s="187"/>
      <c r="H95" s="187"/>
      <c r="I95" s="187"/>
      <c r="J95" s="187"/>
    </row>
    <row r="96" spans="1:10" x14ac:dyDescent="0.3">
      <c r="A96" s="229"/>
      <c r="B96" s="66"/>
      <c r="C96" s="187"/>
      <c r="D96" s="187"/>
      <c r="E96" s="187"/>
      <c r="F96" s="187"/>
      <c r="G96" s="187"/>
      <c r="H96" s="187"/>
      <c r="I96" s="187"/>
      <c r="J96" s="187"/>
    </row>
    <row r="97" spans="1:10" x14ac:dyDescent="0.3">
      <c r="A97" s="229"/>
      <c r="B97" s="66"/>
      <c r="C97" s="187"/>
      <c r="D97" s="187"/>
      <c r="E97" s="187"/>
      <c r="F97" s="187"/>
      <c r="G97" s="187"/>
      <c r="H97" s="187"/>
      <c r="I97" s="187"/>
      <c r="J97" s="187"/>
    </row>
    <row r="98" spans="1:10" x14ac:dyDescent="0.3">
      <c r="A98" s="229"/>
      <c r="B98" s="66"/>
      <c r="C98" s="187"/>
      <c r="D98" s="187"/>
      <c r="E98" s="187"/>
      <c r="F98" s="187"/>
      <c r="G98" s="187"/>
      <c r="H98" s="187"/>
      <c r="I98" s="187"/>
      <c r="J98" s="187"/>
    </row>
    <row r="99" spans="1:10" x14ac:dyDescent="0.3">
      <c r="A99" s="229"/>
      <c r="B99" s="66"/>
      <c r="C99" s="187"/>
      <c r="D99" s="187"/>
      <c r="E99" s="187"/>
      <c r="F99" s="187"/>
      <c r="G99" s="187"/>
      <c r="H99" s="187"/>
      <c r="I99" s="187"/>
      <c r="J99" s="187"/>
    </row>
    <row r="100" spans="1:10" x14ac:dyDescent="0.3">
      <c r="A100" s="229"/>
      <c r="B100" s="66"/>
      <c r="C100" s="187"/>
      <c r="D100" s="187"/>
      <c r="E100" s="187"/>
      <c r="F100" s="187"/>
      <c r="G100" s="187"/>
      <c r="H100" s="187"/>
      <c r="I100" s="187"/>
      <c r="J100" s="187"/>
    </row>
    <row r="101" spans="1:10" x14ac:dyDescent="0.3">
      <c r="A101" s="229"/>
      <c r="B101" s="66"/>
      <c r="C101" s="187"/>
      <c r="D101" s="187"/>
      <c r="E101" s="187"/>
      <c r="F101" s="187"/>
      <c r="G101" s="187"/>
      <c r="H101" s="187"/>
      <c r="I101" s="187"/>
      <c r="J101" s="187"/>
    </row>
    <row r="102" spans="1:10" x14ac:dyDescent="0.3">
      <c r="A102" s="229"/>
      <c r="B102" s="66"/>
      <c r="C102" s="187"/>
      <c r="D102" s="187"/>
      <c r="E102" s="187"/>
      <c r="F102" s="187"/>
      <c r="G102" s="187"/>
      <c r="H102" s="187"/>
      <c r="I102" s="187"/>
      <c r="J102" s="187"/>
    </row>
    <row r="103" spans="1:10" x14ac:dyDescent="0.3">
      <c r="A103" s="229"/>
      <c r="B103" s="66"/>
      <c r="C103" s="187"/>
      <c r="D103" s="187"/>
      <c r="E103" s="187"/>
      <c r="F103" s="187"/>
      <c r="G103" s="187"/>
      <c r="H103" s="187"/>
      <c r="I103" s="187"/>
      <c r="J103" s="187"/>
    </row>
    <row r="104" spans="1:10" x14ac:dyDescent="0.3">
      <c r="A104" s="229"/>
      <c r="B104" s="66"/>
      <c r="C104" s="187"/>
      <c r="D104" s="187"/>
      <c r="E104" s="187"/>
      <c r="F104" s="187"/>
      <c r="G104" s="187"/>
      <c r="H104" s="187"/>
      <c r="I104" s="187"/>
      <c r="J104" s="187"/>
    </row>
    <row r="105" spans="1:10" x14ac:dyDescent="0.3">
      <c r="A105" s="229"/>
      <c r="B105" s="66"/>
      <c r="C105" s="187"/>
      <c r="D105" s="187"/>
      <c r="E105" s="187"/>
      <c r="F105" s="187"/>
      <c r="G105" s="187"/>
      <c r="H105" s="187"/>
      <c r="I105" s="187"/>
      <c r="J105" s="187"/>
    </row>
    <row r="106" spans="1:10" x14ac:dyDescent="0.3">
      <c r="A106" s="229"/>
      <c r="B106" s="66"/>
      <c r="C106" s="187"/>
      <c r="D106" s="187"/>
      <c r="E106" s="187"/>
      <c r="F106" s="187"/>
      <c r="G106" s="187"/>
      <c r="H106" s="187"/>
      <c r="I106" s="187"/>
      <c r="J106" s="187"/>
    </row>
    <row r="107" spans="1:10" x14ac:dyDescent="0.3">
      <c r="A107" s="229"/>
      <c r="B107" s="66"/>
      <c r="C107" s="187"/>
      <c r="D107" s="187"/>
      <c r="E107" s="187"/>
      <c r="F107" s="187"/>
      <c r="G107" s="187"/>
      <c r="H107" s="187"/>
      <c r="I107" s="187"/>
      <c r="J107" s="187"/>
    </row>
    <row r="108" spans="1:10" x14ac:dyDescent="0.3">
      <c r="A108" s="229"/>
      <c r="B108" s="66"/>
      <c r="C108" s="187"/>
      <c r="D108" s="187"/>
      <c r="E108" s="187"/>
      <c r="F108" s="187"/>
      <c r="G108" s="187"/>
      <c r="H108" s="187"/>
      <c r="I108" s="187"/>
      <c r="J108" s="187"/>
    </row>
    <row r="109" spans="1:10" x14ac:dyDescent="0.3">
      <c r="A109" s="229"/>
      <c r="B109" s="66"/>
      <c r="C109" s="187"/>
      <c r="D109" s="187"/>
      <c r="E109" s="187"/>
      <c r="F109" s="187"/>
      <c r="G109" s="187"/>
      <c r="H109" s="187"/>
      <c r="I109" s="187"/>
      <c r="J109" s="187"/>
    </row>
    <row r="110" spans="1:10" x14ac:dyDescent="0.3">
      <c r="A110" s="229"/>
      <c r="B110" s="66"/>
      <c r="C110" s="187"/>
      <c r="D110" s="187"/>
      <c r="E110" s="187"/>
      <c r="F110" s="187"/>
      <c r="G110" s="187"/>
      <c r="H110" s="187"/>
      <c r="I110" s="187"/>
      <c r="J110" s="187"/>
    </row>
    <row r="111" spans="1:10" x14ac:dyDescent="0.3">
      <c r="A111" s="229"/>
      <c r="B111" s="66"/>
      <c r="C111" s="187"/>
      <c r="D111" s="187"/>
      <c r="E111" s="187"/>
      <c r="F111" s="187"/>
      <c r="G111" s="187"/>
      <c r="H111" s="187"/>
      <c r="I111" s="187"/>
      <c r="J111" s="187"/>
    </row>
    <row r="112" spans="1:10" x14ac:dyDescent="0.3">
      <c r="A112" s="229"/>
      <c r="B112" s="66"/>
      <c r="C112" s="187"/>
      <c r="D112" s="187"/>
      <c r="E112" s="187"/>
      <c r="F112" s="187"/>
      <c r="G112" s="187"/>
      <c r="H112" s="187"/>
      <c r="I112" s="187"/>
      <c r="J112" s="187"/>
    </row>
    <row r="113" spans="1:10" x14ac:dyDescent="0.3">
      <c r="A113" s="229"/>
      <c r="B113" s="66"/>
      <c r="C113" s="187"/>
      <c r="D113" s="187"/>
      <c r="E113" s="187"/>
      <c r="F113" s="187"/>
      <c r="G113" s="187"/>
      <c r="H113" s="187"/>
      <c r="I113" s="187"/>
      <c r="J113" s="187"/>
    </row>
    <row r="114" spans="1:10" x14ac:dyDescent="0.3">
      <c r="A114" s="229"/>
      <c r="B114" s="66"/>
      <c r="C114" s="187"/>
      <c r="D114" s="187"/>
      <c r="E114" s="187"/>
      <c r="F114" s="187"/>
      <c r="G114" s="187"/>
      <c r="H114" s="187"/>
      <c r="I114" s="187"/>
      <c r="J114" s="187"/>
    </row>
    <row r="115" spans="1:10" x14ac:dyDescent="0.3">
      <c r="A115" s="229"/>
      <c r="B115" s="66"/>
      <c r="C115" s="187"/>
      <c r="D115" s="187"/>
      <c r="E115" s="187"/>
      <c r="F115" s="187"/>
      <c r="G115" s="187"/>
      <c r="H115" s="187"/>
      <c r="I115" s="187"/>
      <c r="J115" s="187"/>
    </row>
    <row r="116" spans="1:10" x14ac:dyDescent="0.3">
      <c r="A116" s="229"/>
      <c r="B116" s="66"/>
      <c r="C116" s="187"/>
      <c r="D116" s="187"/>
      <c r="E116" s="187"/>
      <c r="F116" s="187"/>
      <c r="G116" s="187"/>
      <c r="H116" s="187"/>
      <c r="I116" s="187"/>
      <c r="J116" s="187"/>
    </row>
    <row r="117" spans="1:10" x14ac:dyDescent="0.3">
      <c r="A117" s="229"/>
      <c r="B117" s="66"/>
      <c r="C117" s="187"/>
      <c r="D117" s="187"/>
      <c r="E117" s="187"/>
      <c r="F117" s="187"/>
      <c r="G117" s="187"/>
      <c r="H117" s="187"/>
      <c r="I117" s="187"/>
      <c r="J117" s="187"/>
    </row>
    <row r="118" spans="1:10" x14ac:dyDescent="0.3">
      <c r="A118" s="229"/>
      <c r="B118" s="66"/>
      <c r="C118" s="187"/>
      <c r="D118" s="187"/>
      <c r="E118" s="187"/>
      <c r="F118" s="187"/>
      <c r="G118" s="187"/>
      <c r="H118" s="187"/>
      <c r="I118" s="187"/>
      <c r="J118" s="187"/>
    </row>
    <row r="119" spans="1:10" x14ac:dyDescent="0.3">
      <c r="A119" s="229"/>
      <c r="B119" s="66"/>
      <c r="C119" s="187"/>
      <c r="D119" s="187"/>
      <c r="E119" s="187"/>
      <c r="F119" s="187"/>
      <c r="G119" s="187"/>
      <c r="H119" s="187"/>
      <c r="I119" s="187"/>
      <c r="J119" s="187"/>
    </row>
    <row r="120" spans="1:10" x14ac:dyDescent="0.3">
      <c r="A120" s="229"/>
      <c r="B120" s="66"/>
      <c r="C120" s="187"/>
      <c r="D120" s="187"/>
      <c r="E120" s="187"/>
      <c r="F120" s="187"/>
      <c r="G120" s="187"/>
      <c r="H120" s="187"/>
      <c r="I120" s="187"/>
      <c r="J120" s="187"/>
    </row>
    <row r="121" spans="1:10" x14ac:dyDescent="0.3">
      <c r="A121" s="229"/>
      <c r="B121" s="66"/>
      <c r="C121" s="187"/>
      <c r="D121" s="187"/>
      <c r="E121" s="187"/>
      <c r="F121" s="187"/>
      <c r="G121" s="187"/>
      <c r="H121" s="187"/>
      <c r="I121" s="187"/>
      <c r="J121" s="187"/>
    </row>
    <row r="122" spans="1:10" x14ac:dyDescent="0.3">
      <c r="A122" s="229"/>
      <c r="B122" s="66"/>
      <c r="C122" s="187"/>
      <c r="D122" s="187"/>
      <c r="E122" s="187"/>
      <c r="F122" s="187"/>
      <c r="G122" s="187"/>
      <c r="H122" s="187"/>
      <c r="I122" s="187"/>
      <c r="J122" s="187"/>
    </row>
    <row r="123" spans="1:10" x14ac:dyDescent="0.3">
      <c r="A123" s="229"/>
      <c r="B123" s="66"/>
      <c r="C123" s="187"/>
      <c r="D123" s="187"/>
      <c r="E123" s="187"/>
      <c r="F123" s="187"/>
      <c r="G123" s="187"/>
      <c r="H123" s="187"/>
      <c r="I123" s="187"/>
      <c r="J123" s="187"/>
    </row>
    <row r="124" spans="1:10" x14ac:dyDescent="0.3">
      <c r="A124" s="229"/>
      <c r="B124" s="66"/>
      <c r="C124" s="187"/>
      <c r="D124" s="187"/>
      <c r="E124" s="187"/>
      <c r="F124" s="187"/>
      <c r="G124" s="187"/>
      <c r="H124" s="187"/>
      <c r="I124" s="187"/>
      <c r="J124" s="187"/>
    </row>
    <row r="125" spans="1:10" x14ac:dyDescent="0.3">
      <c r="A125" s="229"/>
      <c r="B125" s="66"/>
      <c r="C125" s="187"/>
      <c r="D125" s="187"/>
      <c r="E125" s="187"/>
      <c r="F125" s="187"/>
      <c r="G125" s="187"/>
      <c r="H125" s="187"/>
      <c r="I125" s="187"/>
      <c r="J125" s="187"/>
    </row>
    <row r="126" spans="1:10" x14ac:dyDescent="0.3">
      <c r="A126" s="229"/>
      <c r="B126" s="66"/>
      <c r="C126" s="187"/>
      <c r="D126" s="187"/>
      <c r="E126" s="187"/>
      <c r="F126" s="187"/>
      <c r="G126" s="187"/>
      <c r="H126" s="187"/>
      <c r="I126" s="187"/>
      <c r="J126" s="187"/>
    </row>
    <row r="127" spans="1:10" x14ac:dyDescent="0.3">
      <c r="A127" s="229"/>
      <c r="B127" s="66"/>
      <c r="C127" s="187"/>
      <c r="D127" s="187"/>
      <c r="E127" s="187"/>
      <c r="F127" s="187"/>
      <c r="G127" s="187"/>
      <c r="H127" s="187"/>
      <c r="I127" s="187"/>
      <c r="J127" s="187"/>
    </row>
    <row r="128" spans="1:10" x14ac:dyDescent="0.3">
      <c r="A128" s="229"/>
      <c r="B128" s="66"/>
      <c r="C128" s="187"/>
      <c r="D128" s="187"/>
      <c r="E128" s="187"/>
      <c r="F128" s="187"/>
      <c r="G128" s="187"/>
      <c r="H128" s="187"/>
      <c r="I128" s="187"/>
      <c r="J128" s="187"/>
    </row>
    <row r="129" spans="1:10" x14ac:dyDescent="0.3">
      <c r="A129" s="229"/>
      <c r="B129" s="66"/>
      <c r="C129" s="187"/>
      <c r="D129" s="187"/>
      <c r="E129" s="187"/>
      <c r="F129" s="187"/>
      <c r="G129" s="187"/>
      <c r="H129" s="187"/>
      <c r="I129" s="187"/>
      <c r="J129" s="187"/>
    </row>
    <row r="130" spans="1:10" x14ac:dyDescent="0.3">
      <c r="A130" s="229"/>
      <c r="B130" s="66"/>
      <c r="C130" s="187"/>
      <c r="D130" s="187"/>
      <c r="E130" s="187"/>
      <c r="F130" s="187"/>
      <c r="G130" s="187"/>
      <c r="H130" s="187"/>
      <c r="I130" s="187"/>
      <c r="J130" s="187"/>
    </row>
    <row r="131" spans="1:10" x14ac:dyDescent="0.3">
      <c r="A131" s="229"/>
      <c r="B131" s="66"/>
      <c r="C131" s="187"/>
      <c r="D131" s="187"/>
      <c r="E131" s="187"/>
      <c r="F131" s="187"/>
      <c r="G131" s="187"/>
      <c r="H131" s="187"/>
      <c r="I131" s="187"/>
      <c r="J131" s="187"/>
    </row>
    <row r="132" spans="1:10" x14ac:dyDescent="0.3">
      <c r="A132" s="229"/>
      <c r="B132" s="66"/>
      <c r="C132" s="187"/>
      <c r="D132" s="187"/>
      <c r="E132" s="187"/>
      <c r="F132" s="187"/>
      <c r="G132" s="187"/>
      <c r="H132" s="187"/>
      <c r="I132" s="187"/>
      <c r="J132" s="187"/>
    </row>
    <row r="133" spans="1:10" x14ac:dyDescent="0.3">
      <c r="A133" s="229"/>
      <c r="B133" s="66"/>
      <c r="C133" s="187"/>
      <c r="D133" s="187"/>
      <c r="E133" s="187"/>
      <c r="F133" s="187"/>
      <c r="G133" s="187"/>
      <c r="H133" s="187"/>
      <c r="I133" s="187"/>
      <c r="J133" s="187"/>
    </row>
    <row r="134" spans="1:10" x14ac:dyDescent="0.3">
      <c r="A134" s="229"/>
      <c r="B134" s="66"/>
      <c r="C134" s="187"/>
      <c r="D134" s="187"/>
      <c r="E134" s="187"/>
      <c r="F134" s="187"/>
      <c r="G134" s="187"/>
      <c r="H134" s="187"/>
      <c r="I134" s="187"/>
      <c r="J134" s="187"/>
    </row>
    <row r="135" spans="1:10" x14ac:dyDescent="0.3">
      <c r="A135" s="229"/>
      <c r="B135" s="66"/>
      <c r="C135" s="187"/>
      <c r="D135" s="187"/>
      <c r="E135" s="187"/>
      <c r="F135" s="187"/>
      <c r="G135" s="187"/>
      <c r="H135" s="187"/>
      <c r="I135" s="187"/>
      <c r="J135" s="187"/>
    </row>
    <row r="136" spans="1:10" x14ac:dyDescent="0.3">
      <c r="A136" s="229"/>
      <c r="B136" s="66"/>
      <c r="C136" s="187"/>
      <c r="D136" s="187"/>
      <c r="E136" s="187"/>
      <c r="F136" s="187"/>
      <c r="G136" s="187"/>
      <c r="H136" s="187"/>
      <c r="I136" s="187"/>
      <c r="J136" s="187"/>
    </row>
    <row r="137" spans="1:10" x14ac:dyDescent="0.3">
      <c r="A137" s="229"/>
      <c r="B137" s="66"/>
      <c r="C137" s="187"/>
      <c r="D137" s="187"/>
      <c r="E137" s="187"/>
      <c r="F137" s="187"/>
      <c r="G137" s="187"/>
      <c r="H137" s="187"/>
      <c r="I137" s="187"/>
      <c r="J137" s="187"/>
    </row>
    <row r="138" spans="1:10" x14ac:dyDescent="0.3">
      <c r="A138" s="229"/>
      <c r="B138" s="66"/>
      <c r="C138" s="187"/>
      <c r="D138" s="187"/>
      <c r="E138" s="187"/>
      <c r="F138" s="187"/>
      <c r="G138" s="187"/>
      <c r="H138" s="187"/>
      <c r="I138" s="187"/>
      <c r="J138" s="187"/>
    </row>
    <row r="139" spans="1:10" x14ac:dyDescent="0.3">
      <c r="A139" s="229"/>
      <c r="B139" s="66"/>
      <c r="C139" s="187"/>
      <c r="D139" s="187"/>
      <c r="E139" s="187"/>
      <c r="F139" s="187"/>
      <c r="G139" s="187"/>
      <c r="H139" s="187"/>
      <c r="I139" s="187"/>
      <c r="J139" s="187"/>
    </row>
    <row r="140" spans="1:10" x14ac:dyDescent="0.3">
      <c r="A140" s="229"/>
      <c r="B140" s="66"/>
      <c r="C140" s="187"/>
      <c r="D140" s="187"/>
      <c r="E140" s="187"/>
      <c r="F140" s="187"/>
      <c r="G140" s="187"/>
      <c r="H140" s="187"/>
      <c r="I140" s="187"/>
      <c r="J140" s="187"/>
    </row>
    <row r="141" spans="1:10" x14ac:dyDescent="0.3">
      <c r="A141" s="229"/>
      <c r="B141" s="66"/>
      <c r="C141" s="187"/>
      <c r="D141" s="187"/>
      <c r="E141" s="187"/>
      <c r="F141" s="187"/>
      <c r="G141" s="187"/>
      <c r="H141" s="187"/>
      <c r="I141" s="187"/>
      <c r="J141" s="187"/>
    </row>
    <row r="142" spans="1:10" x14ac:dyDescent="0.3">
      <c r="A142" s="229"/>
      <c r="B142" s="66"/>
      <c r="C142" s="187"/>
      <c r="D142" s="187"/>
      <c r="E142" s="187"/>
      <c r="F142" s="187"/>
      <c r="G142" s="187"/>
      <c r="H142" s="187"/>
      <c r="I142" s="187"/>
      <c r="J142" s="187"/>
    </row>
    <row r="143" spans="1:10" x14ac:dyDescent="0.3">
      <c r="A143" s="229"/>
      <c r="B143" s="66"/>
      <c r="C143" s="187"/>
      <c r="D143" s="187"/>
      <c r="E143" s="187"/>
      <c r="F143" s="187"/>
      <c r="G143" s="187"/>
      <c r="H143" s="187"/>
      <c r="I143" s="187"/>
      <c r="J143" s="187"/>
    </row>
    <row r="144" spans="1:10" x14ac:dyDescent="0.3">
      <c r="A144" s="229"/>
      <c r="B144" s="66"/>
      <c r="C144" s="187"/>
      <c r="D144" s="187"/>
      <c r="E144" s="187"/>
      <c r="F144" s="187"/>
      <c r="G144" s="187"/>
      <c r="H144" s="187"/>
      <c r="I144" s="187"/>
      <c r="J144" s="187"/>
    </row>
    <row r="145" spans="1:10" x14ac:dyDescent="0.3">
      <c r="A145" s="229"/>
      <c r="B145" s="66"/>
      <c r="C145" s="187"/>
      <c r="D145" s="187"/>
      <c r="E145" s="187"/>
      <c r="F145" s="187"/>
      <c r="G145" s="187"/>
      <c r="H145" s="187"/>
      <c r="I145" s="187"/>
      <c r="J145" s="187"/>
    </row>
    <row r="146" spans="1:10" x14ac:dyDescent="0.3">
      <c r="A146" s="229"/>
      <c r="B146" s="66"/>
      <c r="C146" s="187"/>
      <c r="D146" s="187"/>
      <c r="E146" s="187"/>
      <c r="F146" s="187"/>
      <c r="G146" s="187"/>
      <c r="H146" s="187"/>
      <c r="I146" s="187"/>
      <c r="J146" s="187"/>
    </row>
    <row r="147" spans="1:10" x14ac:dyDescent="0.3">
      <c r="A147" s="229"/>
      <c r="B147" s="66"/>
      <c r="C147" s="187"/>
      <c r="D147" s="187"/>
      <c r="E147" s="187"/>
      <c r="F147" s="187"/>
      <c r="G147" s="187"/>
      <c r="H147" s="187"/>
      <c r="I147" s="187"/>
      <c r="J147" s="187"/>
    </row>
    <row r="148" spans="1:10" x14ac:dyDescent="0.3">
      <c r="A148" s="229"/>
      <c r="B148" s="66"/>
      <c r="C148" s="187"/>
      <c r="D148" s="187"/>
      <c r="E148" s="187"/>
      <c r="F148" s="187"/>
      <c r="G148" s="187"/>
      <c r="H148" s="187"/>
      <c r="I148" s="187"/>
      <c r="J148" s="187"/>
    </row>
    <row r="149" spans="1:10" x14ac:dyDescent="0.3">
      <c r="A149" s="229"/>
      <c r="B149" s="66"/>
      <c r="C149" s="187"/>
      <c r="D149" s="187"/>
      <c r="E149" s="187"/>
      <c r="F149" s="187"/>
      <c r="G149" s="187"/>
      <c r="H149" s="187"/>
      <c r="I149" s="187"/>
      <c r="J149" s="187"/>
    </row>
    <row r="150" spans="1:10" x14ac:dyDescent="0.3">
      <c r="A150" s="229"/>
      <c r="B150" s="66"/>
      <c r="C150" s="187"/>
      <c r="D150" s="187"/>
      <c r="E150" s="187"/>
      <c r="F150" s="187"/>
      <c r="G150" s="187"/>
      <c r="H150" s="187"/>
      <c r="I150" s="187"/>
      <c r="J150" s="187"/>
    </row>
    <row r="151" spans="1:10" x14ac:dyDescent="0.3">
      <c r="A151" s="229"/>
      <c r="B151" s="66"/>
      <c r="C151" s="187"/>
      <c r="D151" s="187"/>
      <c r="E151" s="187"/>
      <c r="F151" s="187"/>
      <c r="G151" s="187"/>
      <c r="H151" s="187"/>
      <c r="I151" s="187"/>
      <c r="J151" s="187"/>
    </row>
    <row r="152" spans="1:10" x14ac:dyDescent="0.3">
      <c r="A152" s="229"/>
      <c r="B152" s="66"/>
      <c r="C152" s="187"/>
      <c r="D152" s="187"/>
      <c r="E152" s="187"/>
      <c r="F152" s="187"/>
      <c r="G152" s="187"/>
      <c r="H152" s="187"/>
      <c r="I152" s="187"/>
      <c r="J152" s="187"/>
    </row>
    <row r="153" spans="1:10" x14ac:dyDescent="0.3">
      <c r="A153" s="229"/>
      <c r="B153" s="66"/>
      <c r="C153" s="95"/>
      <c r="D153" s="95"/>
      <c r="E153" s="95"/>
      <c r="F153" s="95"/>
      <c r="G153" s="95"/>
      <c r="H153" s="95"/>
      <c r="I153" s="95"/>
      <c r="J153" s="95"/>
    </row>
    <row r="154" spans="1:10" x14ac:dyDescent="0.3">
      <c r="A154" s="253"/>
      <c r="B154" s="188"/>
      <c r="C154" s="188"/>
      <c r="D154" s="188"/>
      <c r="E154" s="188"/>
      <c r="F154" s="188"/>
      <c r="G154" s="188"/>
      <c r="H154" s="188"/>
      <c r="I154" s="188"/>
      <c r="J154" s="188"/>
    </row>
  </sheetData>
  <sheetProtection algorithmName="SHA-512" hashValue="qThl9Em8ZfKrS0s1HVak0TvJ/1YTRyo0LlPecH8Ty8iz8+44GG1APZVWpXIHivfnWP1hrumFgCIvFpnMv6/Bug==" saltValue="hLQdk0votNbmhdIOfgOErw==" spinCount="100000" sheet="1" objects="1" scenarios="1"/>
  <mergeCells count="4">
    <mergeCell ref="C3:D3"/>
    <mergeCell ref="A5:A6"/>
    <mergeCell ref="D5:J5"/>
    <mergeCell ref="C22:J22"/>
  </mergeCells>
  <phoneticPr fontId="7" type="noConversion"/>
  <dataValidations count="2">
    <dataValidation errorStyle="information" allowBlank="1" showInputMessage="1" showErrorMessage="1" prompt="Planuoti ateičiai nerekomenduojama. Duomenys gali būti įvesti, jei toks faktas yra įvykęs arba tikrai žinoma, kad įvyks." sqref="G16:J17" xr:uid="{CA2F8E53-30DA-41F6-B3CB-C7ABA7E6585A}"/>
    <dataValidation errorStyle="information" allowBlank="1" showInputMessage="1" showErrorMessage="1" error="Įveskite neigiamą skaičių" prompt="Įveskite neigiamą skaičių" sqref="C19" xr:uid="{9F0AA08C-31A0-4B96-95F9-82DAF6915586}"/>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D5B64-1F34-4EFE-B5B1-F29680991516}">
  <sheetPr>
    <tabColor theme="9"/>
  </sheetPr>
  <dimension ref="A1:L154"/>
  <sheetViews>
    <sheetView zoomScale="110" zoomScaleNormal="110" workbookViewId="0">
      <pane xSplit="2" ySplit="7" topLeftCell="C32" activePane="bottomRight" state="frozen"/>
      <selection pane="topRight" activeCell="C1" sqref="C1"/>
      <selection pane="bottomLeft" activeCell="A7" sqref="A7"/>
      <selection pane="bottomRight" activeCell="L41" sqref="L41"/>
    </sheetView>
  </sheetViews>
  <sheetFormatPr defaultRowHeight="14.4" x14ac:dyDescent="0.3"/>
  <cols>
    <col min="1" max="1" width="8.88671875" style="254"/>
    <col min="2" max="2" width="33.33203125" style="90" customWidth="1"/>
    <col min="3" max="10" width="12.6640625" style="90" customWidth="1"/>
    <col min="11" max="11" width="8.88671875" style="90"/>
    <col min="12" max="12" width="60.6640625" style="653" customWidth="1"/>
    <col min="13" max="16384" width="8.88671875" style="90"/>
  </cols>
  <sheetData>
    <row r="1" spans="1:12" ht="29.4" customHeight="1" x14ac:dyDescent="0.3">
      <c r="A1" s="211" t="s">
        <v>343</v>
      </c>
      <c r="B1" s="212" t="s">
        <v>344</v>
      </c>
      <c r="C1" s="213"/>
      <c r="D1" s="214"/>
      <c r="E1" s="214"/>
      <c r="F1" s="214"/>
      <c r="G1" s="215"/>
      <c r="H1" s="215"/>
      <c r="I1" s="215"/>
      <c r="J1" s="216"/>
      <c r="K1" s="709"/>
      <c r="L1" s="708"/>
    </row>
    <row r="2" spans="1:12" s="758" customFormat="1" ht="12" customHeight="1" x14ac:dyDescent="0.3">
      <c r="A2" s="754"/>
      <c r="B2" s="759" t="str">
        <f>+XI.1_FA!B2</f>
        <v>Balanso lygybės patikrinimas</v>
      </c>
      <c r="C2" s="756">
        <f>+XI.1_FA!C2</f>
        <v>0</v>
      </c>
      <c r="D2" s="756">
        <f>+XI.1_FA!D2</f>
        <v>0</v>
      </c>
      <c r="E2" s="756">
        <f>+XI.1_FA!E2</f>
        <v>0</v>
      </c>
      <c r="F2" s="756">
        <f>+XI.1_FA!F2</f>
        <v>0</v>
      </c>
      <c r="G2" s="756">
        <f>+XI.1_FA!G2</f>
        <v>0</v>
      </c>
      <c r="H2" s="756">
        <f>+XI.1_FA!H2</f>
        <v>0</v>
      </c>
      <c r="I2" s="756">
        <f>+XI.1_FA!I2</f>
        <v>0</v>
      </c>
      <c r="J2" s="757">
        <f>+XI.1_FA!J2</f>
        <v>0</v>
      </c>
      <c r="K2" s="761" t="str">
        <f>+XI.1_FA!K2</f>
        <v>-</v>
      </c>
      <c r="L2" s="760"/>
    </row>
    <row r="3" spans="1:12" s="109" customFormat="1" x14ac:dyDescent="0.3">
      <c r="A3" s="147" t="s">
        <v>660</v>
      </c>
      <c r="B3" s="148" t="s">
        <v>418</v>
      </c>
      <c r="C3" s="1156"/>
      <c r="D3" s="1156"/>
      <c r="E3" s="149"/>
      <c r="F3" s="149"/>
      <c r="G3" s="149"/>
      <c r="H3" s="149"/>
      <c r="I3" s="149"/>
      <c r="J3" s="150"/>
      <c r="K3" s="387"/>
      <c r="L3" s="708"/>
    </row>
    <row r="4" spans="1:12" s="111" customFormat="1" ht="4.8" customHeight="1" x14ac:dyDescent="0.3">
      <c r="A4" s="151"/>
      <c r="B4" s="152"/>
      <c r="C4" s="153"/>
      <c r="D4" s="153"/>
      <c r="E4" s="154"/>
      <c r="F4" s="154"/>
      <c r="G4" s="154"/>
      <c r="H4" s="154"/>
      <c r="I4" s="154"/>
      <c r="J4" s="155"/>
      <c r="L4" s="708"/>
    </row>
    <row r="5" spans="1:12" x14ac:dyDescent="0.3">
      <c r="A5" s="1151" t="s">
        <v>191</v>
      </c>
      <c r="B5" s="156" t="s">
        <v>419</v>
      </c>
      <c r="C5" s="157" t="s">
        <v>267</v>
      </c>
      <c r="D5" s="1153" t="s">
        <v>27</v>
      </c>
      <c r="E5" s="1154"/>
      <c r="F5" s="1154"/>
      <c r="G5" s="1154"/>
      <c r="H5" s="1154"/>
      <c r="I5" s="1154"/>
      <c r="J5" s="1155"/>
      <c r="L5" s="708"/>
    </row>
    <row r="6" spans="1:12" x14ac:dyDescent="0.3">
      <c r="A6" s="1152"/>
      <c r="B6" s="158"/>
      <c r="C6" s="278" t="str">
        <f>+XI.2_FA!C6</f>
        <v>-</v>
      </c>
      <c r="D6" s="278" t="str">
        <f>+XI.2_FA!D6</f>
        <v>-</v>
      </c>
      <c r="E6" s="278" t="str">
        <f>+XI.2_FA!E6</f>
        <v>-</v>
      </c>
      <c r="F6" s="278" t="str">
        <f>+XI.2_FA!F6</f>
        <v>-</v>
      </c>
      <c r="G6" s="278" t="str">
        <f>+XI.2_FA!G6</f>
        <v>-</v>
      </c>
      <c r="H6" s="278" t="str">
        <f>+XI.2_FA!H6</f>
        <v>-</v>
      </c>
      <c r="I6" s="278" t="str">
        <f>+XI.2_FA!I6</f>
        <v>-</v>
      </c>
      <c r="J6" s="29" t="str">
        <f>+XI.2_FA!J6</f>
        <v>-</v>
      </c>
      <c r="L6" s="708"/>
    </row>
    <row r="7" spans="1:12" s="548" customFormat="1" ht="15" thickBot="1" x14ac:dyDescent="0.35">
      <c r="A7" s="159">
        <v>1</v>
      </c>
      <c r="B7" s="160">
        <v>2</v>
      </c>
      <c r="C7" s="160">
        <v>3</v>
      </c>
      <c r="D7" s="161">
        <v>4</v>
      </c>
      <c r="E7" s="162">
        <v>5</v>
      </c>
      <c r="F7" s="162">
        <v>6</v>
      </c>
      <c r="G7" s="162">
        <v>7</v>
      </c>
      <c r="H7" s="162">
        <v>8</v>
      </c>
      <c r="I7" s="162">
        <v>9</v>
      </c>
      <c r="J7" s="162">
        <v>10</v>
      </c>
      <c r="L7" s="708"/>
    </row>
    <row r="8" spans="1:12" s="109" customFormat="1" ht="15" thickTop="1" x14ac:dyDescent="0.3">
      <c r="A8" s="433">
        <v>1</v>
      </c>
      <c r="B8" s="168" t="s">
        <v>420</v>
      </c>
      <c r="C8" s="434">
        <f>SUM(C9:C24)</f>
        <v>0</v>
      </c>
      <c r="D8" s="434">
        <f>SUM(D9:D24)</f>
        <v>0</v>
      </c>
      <c r="E8" s="434">
        <f t="shared" ref="E8:J8" si="0">SUM(E9:E24)</f>
        <v>0</v>
      </c>
      <c r="F8" s="434">
        <f t="shared" si="0"/>
        <v>0</v>
      </c>
      <c r="G8" s="434">
        <f t="shared" si="0"/>
        <v>0</v>
      </c>
      <c r="H8" s="434">
        <f t="shared" si="0"/>
        <v>0</v>
      </c>
      <c r="I8" s="434">
        <f t="shared" si="0"/>
        <v>0</v>
      </c>
      <c r="J8" s="434">
        <f t="shared" si="0"/>
        <v>0</v>
      </c>
      <c r="L8" s="708"/>
    </row>
    <row r="9" spans="1:12" s="109" customFormat="1" x14ac:dyDescent="0.3">
      <c r="A9" s="225" t="s">
        <v>686</v>
      </c>
      <c r="B9" s="30" t="s">
        <v>421</v>
      </c>
      <c r="C9" s="208">
        <f>+XI.2_FA!C20</f>
        <v>0</v>
      </c>
      <c r="D9" s="208">
        <f>+XI.2_FA!D20</f>
        <v>0</v>
      </c>
      <c r="E9" s="208">
        <f>+XI.2_FA!E20</f>
        <v>0</v>
      </c>
      <c r="F9" s="208">
        <f>+XI.2_FA!F20</f>
        <v>0</v>
      </c>
      <c r="G9" s="208">
        <f>+XI.2_FA!G20</f>
        <v>0</v>
      </c>
      <c r="H9" s="208">
        <f>+XI.2_FA!H20</f>
        <v>0</v>
      </c>
      <c r="I9" s="208">
        <f>+XI.2_FA!I20</f>
        <v>0</v>
      </c>
      <c r="J9" s="208">
        <f>+XI.2_FA!J20</f>
        <v>0</v>
      </c>
      <c r="L9" s="708"/>
    </row>
    <row r="10" spans="1:12" x14ac:dyDescent="0.3">
      <c r="A10" s="225" t="s">
        <v>700</v>
      </c>
      <c r="B10" s="52" t="s">
        <v>422</v>
      </c>
      <c r="C10" s="163">
        <f>VII!E45-VII!E46</f>
        <v>0</v>
      </c>
      <c r="D10" s="163">
        <f>VII!F45-VII!F46</f>
        <v>0</v>
      </c>
      <c r="E10" s="163">
        <f>VII!G45-VII!G46</f>
        <v>0</v>
      </c>
      <c r="F10" s="163">
        <f>VII!H45-VII!H46</f>
        <v>0</v>
      </c>
      <c r="G10" s="163">
        <f>VII!I45-VII!I46</f>
        <v>0</v>
      </c>
      <c r="H10" s="163">
        <f>VII!J45-VII!J46</f>
        <v>0</v>
      </c>
      <c r="I10" s="163">
        <f>VII!K45-VII!K46</f>
        <v>0</v>
      </c>
      <c r="J10" s="163">
        <f>VII!L45-VII!L46</f>
        <v>0</v>
      </c>
      <c r="L10" s="708"/>
    </row>
    <row r="11" spans="1:12" ht="38.4" customHeight="1" x14ac:dyDescent="0.3">
      <c r="A11" s="225" t="s">
        <v>714</v>
      </c>
      <c r="B11" s="223" t="s">
        <v>423</v>
      </c>
      <c r="C11" s="418">
        <f>-XI.2_FA!C16</f>
        <v>0</v>
      </c>
      <c r="D11" s="418">
        <f>-XI.2_FA!D16</f>
        <v>0</v>
      </c>
      <c r="E11" s="418">
        <f>-XI.2_FA!E16</f>
        <v>0</v>
      </c>
      <c r="F11" s="418">
        <f>-XI.2_FA!F16</f>
        <v>0</v>
      </c>
      <c r="G11" s="418">
        <f>-XI.2_FA!G16</f>
        <v>0</v>
      </c>
      <c r="H11" s="418">
        <f>-XI.2_FA!H16</f>
        <v>0</v>
      </c>
      <c r="I11" s="418">
        <f>-XI.2_FA!I16</f>
        <v>0</v>
      </c>
      <c r="J11" s="418">
        <f>-XI.2_FA!J16</f>
        <v>0</v>
      </c>
      <c r="K11" s="367"/>
      <c r="L11" s="708"/>
    </row>
    <row r="12" spans="1:12" ht="25.2" customHeight="1" x14ac:dyDescent="0.3">
      <c r="A12" s="225" t="s">
        <v>728</v>
      </c>
      <c r="B12" s="52" t="s">
        <v>424</v>
      </c>
      <c r="C12" s="418">
        <f>XI.2_FA!C17*(-1)</f>
        <v>0</v>
      </c>
      <c r="D12" s="418">
        <f>XI.2_FA!D17*(-1)</f>
        <v>0</v>
      </c>
      <c r="E12" s="418">
        <f>XI.2_FA!E17*(-1)</f>
        <v>0</v>
      </c>
      <c r="F12" s="418">
        <f>XI.2_FA!F17*(-1)</f>
        <v>0</v>
      </c>
      <c r="G12" s="418">
        <f>XI.2_FA!G17*(-1)</f>
        <v>0</v>
      </c>
      <c r="H12" s="418">
        <f>XI.2_FA!H17*(-1)</f>
        <v>0</v>
      </c>
      <c r="I12" s="418">
        <f>XI.2_FA!I17*(-1)</f>
        <v>0</v>
      </c>
      <c r="J12" s="418">
        <f>XI.2_FA!J17*(-1)</f>
        <v>0</v>
      </c>
      <c r="L12" s="708"/>
    </row>
    <row r="13" spans="1:12" s="367" customFormat="1" ht="23.4" customHeight="1" x14ac:dyDescent="0.3">
      <c r="A13" s="407" t="s">
        <v>742</v>
      </c>
      <c r="B13" s="388" t="s">
        <v>425</v>
      </c>
      <c r="C13" s="815"/>
      <c r="D13" s="815"/>
      <c r="E13" s="815"/>
      <c r="F13" s="815"/>
      <c r="G13" s="815"/>
      <c r="H13" s="815"/>
      <c r="I13" s="815"/>
      <c r="J13" s="815"/>
      <c r="K13" s="432"/>
      <c r="L13" s="708"/>
    </row>
    <row r="14" spans="1:12" ht="26.4" customHeight="1" x14ac:dyDescent="0.3">
      <c r="A14" s="225" t="s">
        <v>1073</v>
      </c>
      <c r="B14" s="30" t="s">
        <v>426</v>
      </c>
      <c r="C14" s="815"/>
      <c r="D14" s="572">
        <f>-((XI.1_FA!D24+XI.1_FA!D25+XI.1_FA!D26+XI.1_FA!D28)-(XI.1_FA!C24+XI.1_FA!C25+XI.1_FA!C26+XI.1_FA!C28))</f>
        <v>0</v>
      </c>
      <c r="E14" s="572">
        <f>-((XI.1_FA!E24+XI.1_FA!E25+XI.1_FA!E26+XI.1_FA!E28)-(XI.1_FA!D24+XI.1_FA!D25+XI.1_FA!D26+XI.1_FA!D28))</f>
        <v>0</v>
      </c>
      <c r="F14" s="572">
        <f>-((XI.1_FA!F24+XI.1_FA!F25+XI.1_FA!F26+XI.1_FA!F28)-(XI.1_FA!E24+XI.1_FA!E25+XI.1_FA!E26+XI.1_FA!E28))</f>
        <v>0</v>
      </c>
      <c r="G14" s="572">
        <f>-((XI.1_FA!G24+XI.1_FA!G25+XI.1_FA!G26+XI.1_FA!G28)-(XI.1_FA!F24+XI.1_FA!F25+XI.1_FA!F26+XI.1_FA!F28))</f>
        <v>0</v>
      </c>
      <c r="H14" s="572">
        <f>-((XI.1_FA!H24+XI.1_FA!H25+XI.1_FA!H26+XI.1_FA!H28)-(XI.1_FA!G24+XI.1_FA!G25+XI.1_FA!G26+XI.1_FA!G28))</f>
        <v>0</v>
      </c>
      <c r="I14" s="572">
        <f>-((XI.1_FA!I24+XI.1_FA!I25+XI.1_FA!I26+XI.1_FA!I28)-(XI.1_FA!H24+XI.1_FA!H25+XI.1_FA!H26+XI.1_FA!H28))</f>
        <v>0</v>
      </c>
      <c r="J14" s="572">
        <f>-((XI.1_FA!J24+XI.1_FA!J25+XI.1_FA!J26+XI.1_FA!J28)-(XI.1_FA!I24+XI.1_FA!I25+XI.1_FA!I26+XI.1_FA!I28))</f>
        <v>0</v>
      </c>
      <c r="L14" s="708"/>
    </row>
    <row r="15" spans="1:12" s="576" customFormat="1" ht="27.6" customHeight="1" x14ac:dyDescent="0.3">
      <c r="A15" s="407" t="s">
        <v>1074</v>
      </c>
      <c r="B15" s="388" t="s">
        <v>427</v>
      </c>
      <c r="C15" s="575"/>
      <c r="D15" s="390">
        <f>-((XI.1_FA!D27-XI.1_FA!C27)+(XI.1_FA!D20-XI.1_FA!C20))</f>
        <v>0</v>
      </c>
      <c r="E15" s="390">
        <f>-((XI.1_FA!E27-XI.1_FA!D27)+(XI.1_FA!E20-XI.1_FA!D20))</f>
        <v>0</v>
      </c>
      <c r="F15" s="390">
        <f>-((XI.1_FA!F27-XI.1_FA!E27)+(XI.1_FA!F20-XI.1_FA!E20))</f>
        <v>0</v>
      </c>
      <c r="G15" s="390">
        <f>-((XI.1_FA!G27-XI.1_FA!F27)+(XI.1_FA!G20-XI.1_FA!F20))</f>
        <v>0</v>
      </c>
      <c r="H15" s="390">
        <f>-((XI.1_FA!H27-XI.1_FA!G27)+(XI.1_FA!H20-XI.1_FA!G20))</f>
        <v>0</v>
      </c>
      <c r="I15" s="390">
        <f>-((XI.1_FA!I27-XI.1_FA!H27)+(XI.1_FA!I20-XI.1_FA!H20))</f>
        <v>0</v>
      </c>
      <c r="J15" s="390">
        <f>-((XI.1_FA!J27-XI.1_FA!I27)+(XI.1_FA!J20-XI.1_FA!I20))</f>
        <v>0</v>
      </c>
      <c r="L15" s="708"/>
    </row>
    <row r="16" spans="1:12" ht="27.6" customHeight="1" x14ac:dyDescent="0.3">
      <c r="A16" s="225" t="s">
        <v>1075</v>
      </c>
      <c r="B16" s="30" t="s">
        <v>428</v>
      </c>
      <c r="C16" s="555"/>
      <c r="D16" s="164">
        <f>-(XI.1_FA!D29-XI.1_FA!C29)</f>
        <v>0</v>
      </c>
      <c r="E16" s="164">
        <f>-(XI.1_FA!E29-XI.1_FA!D29)</f>
        <v>0</v>
      </c>
      <c r="F16" s="164">
        <f>-(XI.1_FA!F29-XI.1_FA!E29)</f>
        <v>0</v>
      </c>
      <c r="G16" s="164">
        <f>-(XI.1_FA!G29-XI.1_FA!F29)</f>
        <v>0</v>
      </c>
      <c r="H16" s="164">
        <f>-(XI.1_FA!H29-XI.1_FA!G29)</f>
        <v>0</v>
      </c>
      <c r="I16" s="164">
        <f>-(XI.1_FA!I29-XI.1_FA!H29)</f>
        <v>0</v>
      </c>
      <c r="J16" s="164">
        <f>-(XI.1_FA!J29-XI.1_FA!I29)</f>
        <v>0</v>
      </c>
      <c r="L16" s="708"/>
    </row>
    <row r="17" spans="1:12" ht="16.8" customHeight="1" x14ac:dyDescent="0.3">
      <c r="A17" s="225" t="s">
        <v>1078</v>
      </c>
      <c r="B17" s="30" t="s">
        <v>429</v>
      </c>
      <c r="C17" s="555"/>
      <c r="D17" s="164">
        <f>-(XI.1_FA!D31-XI.1_FA!C31)</f>
        <v>0</v>
      </c>
      <c r="E17" s="164">
        <f>-(XI.1_FA!E31-XI.1_FA!D31)</f>
        <v>0</v>
      </c>
      <c r="F17" s="164">
        <f>-(XI.1_FA!F31-XI.1_FA!E31)</f>
        <v>0</v>
      </c>
      <c r="G17" s="164">
        <f>-(XI.1_FA!G31-XI.1_FA!F31)</f>
        <v>0</v>
      </c>
      <c r="H17" s="164">
        <f>-(XI.1_FA!H31-XI.1_FA!G31)</f>
        <v>0</v>
      </c>
      <c r="I17" s="164">
        <f>-(XI.1_FA!I31-XI.1_FA!H31)</f>
        <v>0</v>
      </c>
      <c r="J17" s="164">
        <f>-(XI.1_FA!J31-XI.1_FA!I31)</f>
        <v>0</v>
      </c>
      <c r="L17" s="708"/>
    </row>
    <row r="18" spans="1:12" ht="28.2" customHeight="1" x14ac:dyDescent="0.3">
      <c r="A18" s="225" t="s">
        <v>1079</v>
      </c>
      <c r="B18" s="204" t="s">
        <v>430</v>
      </c>
      <c r="C18" s="555"/>
      <c r="D18" s="164">
        <f>-(XI.1_FA!D32-XI.1_FA!C32)</f>
        <v>0</v>
      </c>
      <c r="E18" s="164">
        <f>-(XI.1_FA!E32-XI.1_FA!D32)</f>
        <v>0</v>
      </c>
      <c r="F18" s="164">
        <f>-(XI.1_FA!F32-XI.1_FA!E32)</f>
        <v>0</v>
      </c>
      <c r="G18" s="164">
        <f>-(XI.1_FA!G32-XI.1_FA!F32)</f>
        <v>0</v>
      </c>
      <c r="H18" s="164">
        <f>-(XI.1_FA!H32-XI.1_FA!G32)</f>
        <v>0</v>
      </c>
      <c r="I18" s="164">
        <f>-(XI.1_FA!I32-XI.1_FA!H32)</f>
        <v>0</v>
      </c>
      <c r="J18" s="164">
        <f>-(XI.1_FA!J32-XI.1_FA!I32)</f>
        <v>0</v>
      </c>
      <c r="L18" s="708"/>
    </row>
    <row r="19" spans="1:12" ht="21.6" x14ac:dyDescent="0.3">
      <c r="A19" s="225" t="s">
        <v>1110</v>
      </c>
      <c r="B19" s="186" t="s">
        <v>431</v>
      </c>
      <c r="C19" s="555"/>
      <c r="D19" s="164">
        <f>-(XI.1_FA!D33-XI.1_FA!C33)</f>
        <v>0</v>
      </c>
      <c r="E19" s="164">
        <f>-(XI.1_FA!E33-XI.1_FA!D33)</f>
        <v>0</v>
      </c>
      <c r="F19" s="164">
        <f>-(XI.1_FA!F33-XI.1_FA!E33)</f>
        <v>0</v>
      </c>
      <c r="G19" s="164">
        <f>-(XI.1_FA!G33-XI.1_FA!F33)</f>
        <v>0</v>
      </c>
      <c r="H19" s="164">
        <f>-(XI.1_FA!H33-XI.1_FA!G33)</f>
        <v>0</v>
      </c>
      <c r="I19" s="164">
        <f>-(XI.1_FA!I33-XI.1_FA!H33)</f>
        <v>0</v>
      </c>
      <c r="J19" s="164">
        <f>-(XI.1_FA!J33-XI.1_FA!I33)</f>
        <v>0</v>
      </c>
      <c r="L19" s="708"/>
    </row>
    <row r="20" spans="1:12" ht="21.6" x14ac:dyDescent="0.3">
      <c r="A20" s="225" t="s">
        <v>1111</v>
      </c>
      <c r="B20" s="205" t="s">
        <v>432</v>
      </c>
      <c r="C20" s="555"/>
      <c r="D20" s="164">
        <f>-((XI.1_FA!D35-XI.1_FA!C35))</f>
        <v>0</v>
      </c>
      <c r="E20" s="164">
        <f>-((XI.1_FA!E35-XI.1_FA!D35))</f>
        <v>0</v>
      </c>
      <c r="F20" s="164">
        <f>-((XI.1_FA!F35-XI.1_FA!E35))</f>
        <v>0</v>
      </c>
      <c r="G20" s="164">
        <f>-((XI.1_FA!G35-XI.1_FA!F35))</f>
        <v>0</v>
      </c>
      <c r="H20" s="164">
        <f>-((XI.1_FA!H35-XI.1_FA!G35))</f>
        <v>0</v>
      </c>
      <c r="I20" s="164">
        <f>-((XI.1_FA!I35-XI.1_FA!H35))</f>
        <v>0</v>
      </c>
      <c r="J20" s="164">
        <f>-((XI.1_FA!J35-XI.1_FA!I35))</f>
        <v>0</v>
      </c>
      <c r="L20" s="708"/>
    </row>
    <row r="21" spans="1:12" ht="21.6" x14ac:dyDescent="0.3">
      <c r="A21" s="225" t="s">
        <v>1112</v>
      </c>
      <c r="B21" s="176" t="s">
        <v>433</v>
      </c>
      <c r="C21" s="555"/>
      <c r="D21" s="164">
        <f>((XI.1_FA!D43+XI.1_FA!D48+XI.1_FA!D49)-(XI.1_FA!C43+XI.1_FA!C48+XI.1_FA!C49))</f>
        <v>0</v>
      </c>
      <c r="E21" s="164">
        <f>((XI.1_FA!E43+XI.1_FA!E48+XI.1_FA!E49)-(XI.1_FA!D43+XI.1_FA!D48+XI.1_FA!D49))</f>
        <v>0</v>
      </c>
      <c r="F21" s="164">
        <f>((XI.1_FA!F43+XI.1_FA!F48+XI.1_FA!F49)-(XI.1_FA!E43+XI.1_FA!E48+XI.1_FA!E49))</f>
        <v>0</v>
      </c>
      <c r="G21" s="164">
        <f>((XI.1_FA!G43+XI.1_FA!G48+XI.1_FA!G49)-(XI.1_FA!F43+XI.1_FA!F48+XI.1_FA!F49))</f>
        <v>0</v>
      </c>
      <c r="H21" s="164">
        <f>((XI.1_FA!H43+XI.1_FA!H48+XI.1_FA!H49)-(XI.1_FA!G43+XI.1_FA!G48+XI.1_FA!G49))</f>
        <v>0</v>
      </c>
      <c r="I21" s="164">
        <f>((XI.1_FA!I43+XI.1_FA!I48+XI.1_FA!I49)-(XI.1_FA!H43+XI.1_FA!H48+XI.1_FA!H49))</f>
        <v>0</v>
      </c>
      <c r="J21" s="164">
        <f>((XI.1_FA!J43+XI.1_FA!J48+XI.1_FA!J49)-(XI.1_FA!I43+XI.1_FA!I48+XI.1_FA!I49))</f>
        <v>0</v>
      </c>
      <c r="L21" s="708"/>
    </row>
    <row r="22" spans="1:12" ht="21.6" x14ac:dyDescent="0.3">
      <c r="A22" s="225" t="s">
        <v>1113</v>
      </c>
      <c r="B22" s="176" t="s">
        <v>434</v>
      </c>
      <c r="C22" s="555"/>
      <c r="D22" s="164">
        <f>(XI.1_FA!D50-XI.1_FA!C50)</f>
        <v>0</v>
      </c>
      <c r="E22" s="164">
        <f>(XI.1_FA!E50-XI.1_FA!D50)</f>
        <v>0</v>
      </c>
      <c r="F22" s="164">
        <f>(XI.1_FA!F50-XI.1_FA!E50)</f>
        <v>0</v>
      </c>
      <c r="G22" s="164">
        <f>(XI.1_FA!G50-XI.1_FA!F50)</f>
        <v>0</v>
      </c>
      <c r="H22" s="164">
        <f>(XI.1_FA!H50-XI.1_FA!G50)</f>
        <v>0</v>
      </c>
      <c r="I22" s="164">
        <f>(XI.1_FA!I50-XI.1_FA!H50)</f>
        <v>0</v>
      </c>
      <c r="J22" s="164">
        <f>(XI.1_FA!J50-XI.1_FA!I50)</f>
        <v>0</v>
      </c>
      <c r="L22" s="708"/>
    </row>
    <row r="23" spans="1:12" ht="21.6" x14ac:dyDescent="0.3">
      <c r="A23" s="225" t="s">
        <v>1114</v>
      </c>
      <c r="B23" s="176" t="s">
        <v>435</v>
      </c>
      <c r="C23" s="555"/>
      <c r="D23" s="164">
        <f>((XI.1_FA!D44+XI.1_FA!D51)-(XI.1_FA!C44+XI.1_FA!C51))</f>
        <v>0</v>
      </c>
      <c r="E23" s="164">
        <f>((XI.1_FA!E44+XI.1_FA!E51)-(XI.1_FA!D44+XI.1_FA!D51))</f>
        <v>0</v>
      </c>
      <c r="F23" s="164">
        <f>((XI.1_FA!F44+XI.1_FA!F51)-(XI.1_FA!E44+XI.1_FA!E51))</f>
        <v>0</v>
      </c>
      <c r="G23" s="164">
        <f>((XI.1_FA!G44+XI.1_FA!G51)-(XI.1_FA!F44+XI.1_FA!F51))</f>
        <v>0</v>
      </c>
      <c r="H23" s="164">
        <f>((XI.1_FA!H44+XI.1_FA!H51)-(XI.1_FA!G44+XI.1_FA!G51))</f>
        <v>0</v>
      </c>
      <c r="I23" s="164">
        <f>((XI.1_FA!I44+XI.1_FA!I51)-(XI.1_FA!H44+XI.1_FA!H51))</f>
        <v>0</v>
      </c>
      <c r="J23" s="164">
        <f>((XI.1_FA!J44+XI.1_FA!J51)-(XI.1_FA!I44+XI.1_FA!I51))</f>
        <v>0</v>
      </c>
      <c r="L23" s="708"/>
    </row>
    <row r="24" spans="1:12" s="109" customFormat="1" ht="22.8" customHeight="1" x14ac:dyDescent="0.3">
      <c r="A24" s="225" t="s">
        <v>1115</v>
      </c>
      <c r="B24" s="30" t="s">
        <v>436</v>
      </c>
      <c r="C24" s="555"/>
      <c r="D24" s="164">
        <f>+XI.1_FA!D52-XI.1_FA!C52</f>
        <v>0</v>
      </c>
      <c r="E24" s="164">
        <f>+XI.1_FA!E52-XI.1_FA!D52</f>
        <v>0</v>
      </c>
      <c r="F24" s="164">
        <f>+XI.1_FA!F52-XI.1_FA!E52</f>
        <v>0</v>
      </c>
      <c r="G24" s="164">
        <f>+XI.1_FA!G52-XI.1_FA!F52</f>
        <v>0</v>
      </c>
      <c r="H24" s="164">
        <f>+XI.1_FA!H52-XI.1_FA!G52</f>
        <v>0</v>
      </c>
      <c r="I24" s="164">
        <f>+XI.1_FA!I52-XI.1_FA!H52</f>
        <v>0</v>
      </c>
      <c r="J24" s="164">
        <f>+XI.1_FA!J52-XI.1_FA!I52</f>
        <v>0</v>
      </c>
      <c r="L24" s="708"/>
    </row>
    <row r="25" spans="1:12" s="109" customFormat="1" x14ac:dyDescent="0.3">
      <c r="A25" s="250">
        <v>2</v>
      </c>
      <c r="B25" s="557" t="s">
        <v>437</v>
      </c>
      <c r="C25" s="175">
        <f>SUM(C26:C34)</f>
        <v>0</v>
      </c>
      <c r="D25" s="175">
        <f>SUM(D26:D34)</f>
        <v>0</v>
      </c>
      <c r="E25" s="175">
        <f t="shared" ref="E25:J25" si="1">SUM(E26:E34)</f>
        <v>0</v>
      </c>
      <c r="F25" s="175">
        <f t="shared" si="1"/>
        <v>0</v>
      </c>
      <c r="G25" s="175">
        <f t="shared" si="1"/>
        <v>0</v>
      </c>
      <c r="H25" s="175">
        <f t="shared" si="1"/>
        <v>0</v>
      </c>
      <c r="I25" s="175">
        <f t="shared" si="1"/>
        <v>0</v>
      </c>
      <c r="J25" s="175">
        <f t="shared" si="1"/>
        <v>0</v>
      </c>
      <c r="L25" s="708"/>
    </row>
    <row r="26" spans="1:12" s="548" customFormat="1" ht="29.4" customHeight="1" x14ac:dyDescent="0.3">
      <c r="A26" s="228" t="s">
        <v>571</v>
      </c>
      <c r="B26" s="44" t="s">
        <v>438</v>
      </c>
      <c r="C26" s="164">
        <f>IX!D63*(-1)</f>
        <v>0</v>
      </c>
      <c r="D26" s="164">
        <f>IX!E63*(-1)</f>
        <v>0</v>
      </c>
      <c r="E26" s="164">
        <f>IX!F63*(-1)</f>
        <v>0</v>
      </c>
      <c r="F26" s="164">
        <f>IX!G63*(-1)</f>
        <v>0</v>
      </c>
      <c r="G26" s="164">
        <f>IX!H63*(-1)</f>
        <v>0</v>
      </c>
      <c r="H26" s="164">
        <f>IX!I63*(-1)</f>
        <v>0</v>
      </c>
      <c r="I26" s="164">
        <f>IX!J63*(-1)</f>
        <v>0</v>
      </c>
      <c r="J26" s="164">
        <f>IX!K63*(-1)</f>
        <v>0</v>
      </c>
      <c r="L26" s="708"/>
    </row>
    <row r="27" spans="1:12" s="548" customFormat="1" ht="29.4" customHeight="1" x14ac:dyDescent="0.3">
      <c r="A27" s="228" t="s">
        <v>765</v>
      </c>
      <c r="B27" s="44" t="s">
        <v>439</v>
      </c>
      <c r="C27" s="555"/>
      <c r="D27" s="166"/>
      <c r="E27" s="166"/>
      <c r="F27" s="166"/>
      <c r="G27" s="166"/>
      <c r="H27" s="166"/>
      <c r="I27" s="166"/>
      <c r="J27" s="166"/>
      <c r="L27" s="708"/>
    </row>
    <row r="28" spans="1:12" ht="16.2" customHeight="1" x14ac:dyDescent="0.3">
      <c r="A28" s="228" t="s">
        <v>775</v>
      </c>
      <c r="B28" s="176" t="s">
        <v>440</v>
      </c>
      <c r="C28" s="555"/>
      <c r="D28" s="555"/>
      <c r="E28" s="555"/>
      <c r="F28" s="555"/>
      <c r="G28" s="555"/>
      <c r="H28" s="555"/>
      <c r="I28" s="555"/>
      <c r="J28" s="555"/>
      <c r="L28" s="708"/>
    </row>
    <row r="29" spans="1:12" ht="28.2" customHeight="1" x14ac:dyDescent="0.3">
      <c r="A29" s="228" t="s">
        <v>785</v>
      </c>
      <c r="B29" s="44" t="s">
        <v>441</v>
      </c>
      <c r="C29" s="555"/>
      <c r="D29" s="555"/>
      <c r="E29" s="555"/>
      <c r="F29" s="555"/>
      <c r="G29" s="555"/>
      <c r="H29" s="555"/>
      <c r="I29" s="555"/>
      <c r="J29" s="555"/>
      <c r="L29" s="708"/>
    </row>
    <row r="30" spans="1:12" x14ac:dyDescent="0.3">
      <c r="A30" s="228" t="s">
        <v>795</v>
      </c>
      <c r="B30" s="176" t="s">
        <v>442</v>
      </c>
      <c r="C30" s="555"/>
      <c r="D30" s="555"/>
      <c r="E30" s="555"/>
      <c r="F30" s="555"/>
      <c r="G30" s="555"/>
      <c r="H30" s="555"/>
      <c r="I30" s="555"/>
      <c r="J30" s="555"/>
      <c r="L30" s="708"/>
    </row>
    <row r="31" spans="1:12" x14ac:dyDescent="0.3">
      <c r="A31" s="228" t="s">
        <v>1084</v>
      </c>
      <c r="B31" s="176" t="s">
        <v>443</v>
      </c>
      <c r="C31" s="555"/>
      <c r="D31" s="555"/>
      <c r="E31" s="555"/>
      <c r="F31" s="555"/>
      <c r="G31" s="555"/>
      <c r="H31" s="555"/>
      <c r="I31" s="555"/>
      <c r="J31" s="555"/>
      <c r="L31" s="708"/>
    </row>
    <row r="32" spans="1:12" s="576" customFormat="1" x14ac:dyDescent="0.3">
      <c r="A32" s="252" t="s">
        <v>1085</v>
      </c>
      <c r="B32" s="393" t="s">
        <v>444</v>
      </c>
      <c r="C32" s="555"/>
      <c r="D32" s="555"/>
      <c r="E32" s="555"/>
      <c r="F32" s="555"/>
      <c r="G32" s="555"/>
      <c r="H32" s="555"/>
      <c r="I32" s="555"/>
      <c r="J32" s="555"/>
      <c r="L32" s="708"/>
    </row>
    <row r="33" spans="1:12" ht="21.6" x14ac:dyDescent="0.3">
      <c r="A33" s="228" t="s">
        <v>1086</v>
      </c>
      <c r="B33" s="176" t="s">
        <v>445</v>
      </c>
      <c r="C33" s="164">
        <f>IF(XI.2_FA!C16&gt;0,XI.2_FA!C16,0)</f>
        <v>0</v>
      </c>
      <c r="D33" s="164">
        <f>IF(XI.2_FA!D16&gt;0,XI.2_FA!D16,0)</f>
        <v>0</v>
      </c>
      <c r="E33" s="164">
        <f>IF(XI.2_FA!E16&gt;0,XI.2_FA!E16,0)</f>
        <v>0</v>
      </c>
      <c r="F33" s="164">
        <f>IF(XI.2_FA!F16&gt;0,XI.2_FA!F16,0)</f>
        <v>0</v>
      </c>
      <c r="G33" s="164">
        <f>IF(XI.2_FA!G16&gt;0,XI.2_FA!G16,0)</f>
        <v>0</v>
      </c>
      <c r="H33" s="164">
        <f>IF(XI.2_FA!H16&gt;0,XI.2_FA!H16,0)</f>
        <v>0</v>
      </c>
      <c r="I33" s="164">
        <f>IF(XI.2_FA!I16&gt;0,XI.2_FA!I16,0)</f>
        <v>0</v>
      </c>
      <c r="J33" s="164">
        <f>IF(XI.2_FA!J16&gt;0,XI.2_FA!J16,0)</f>
        <v>0</v>
      </c>
      <c r="K33" s="367"/>
      <c r="L33" s="708"/>
    </row>
    <row r="34" spans="1:12" ht="21.6" x14ac:dyDescent="0.3">
      <c r="A34" s="228" t="s">
        <v>1087</v>
      </c>
      <c r="B34" s="176" t="s">
        <v>446</v>
      </c>
      <c r="C34" s="164">
        <f>IF(XI.2_FA!C16&lt;0,XI.2_FA!C16,0)</f>
        <v>0</v>
      </c>
      <c r="D34" s="164">
        <f>IF(XI.2_FA!D16&lt;0,XI.2_FA!D16,0)</f>
        <v>0</v>
      </c>
      <c r="E34" s="164">
        <f>IF(XI.2_FA!E16&lt;0,XI.2_FA!E16,0)</f>
        <v>0</v>
      </c>
      <c r="F34" s="164">
        <f>IF(XI.2_FA!F16&lt;0,XI.2_FA!F16,0)</f>
        <v>0</v>
      </c>
      <c r="G34" s="164">
        <f>IF(XI.2_FA!G16&lt;0,XI.2_FA!G16,0)</f>
        <v>0</v>
      </c>
      <c r="H34" s="164">
        <f>IF(XI.2_FA!H16&lt;0,XI.2_FA!H16,0)</f>
        <v>0</v>
      </c>
      <c r="I34" s="164">
        <f>IF(XI.2_FA!I16&lt;0,XI.2_FA!I16,0)</f>
        <v>0</v>
      </c>
      <c r="J34" s="164">
        <f>IF(XI.2_FA!J16&lt;0,XI.2_FA!J16,0)</f>
        <v>0</v>
      </c>
      <c r="L34" s="708"/>
    </row>
    <row r="35" spans="1:12" s="547" customFormat="1" ht="12.6" customHeight="1" x14ac:dyDescent="0.3">
      <c r="A35" s="250">
        <v>3</v>
      </c>
      <c r="B35" s="557" t="s">
        <v>447</v>
      </c>
      <c r="C35" s="175">
        <f>SUM(C36:C44)</f>
        <v>0</v>
      </c>
      <c r="D35" s="175">
        <f t="shared" ref="D35:J35" si="2">SUM(D36:D44)</f>
        <v>0</v>
      </c>
      <c r="E35" s="175">
        <f t="shared" si="2"/>
        <v>0</v>
      </c>
      <c r="F35" s="175">
        <f t="shared" si="2"/>
        <v>0</v>
      </c>
      <c r="G35" s="175">
        <f t="shared" si="2"/>
        <v>0</v>
      </c>
      <c r="H35" s="175">
        <f t="shared" si="2"/>
        <v>0</v>
      </c>
      <c r="I35" s="175">
        <f t="shared" si="2"/>
        <v>0</v>
      </c>
      <c r="J35" s="175">
        <f t="shared" si="2"/>
        <v>0</v>
      </c>
      <c r="L35" s="708"/>
    </row>
    <row r="36" spans="1:12" ht="12.6" customHeight="1" x14ac:dyDescent="0.3">
      <c r="A36" s="228" t="s">
        <v>649</v>
      </c>
      <c r="B36" s="30" t="s">
        <v>448</v>
      </c>
      <c r="C36" s="166"/>
      <c r="D36" s="166"/>
      <c r="E36" s="166"/>
      <c r="F36" s="166"/>
      <c r="G36" s="166"/>
      <c r="H36" s="166"/>
      <c r="I36" s="166"/>
      <c r="J36" s="166"/>
      <c r="L36" s="708"/>
    </row>
    <row r="37" spans="1:12" s="109" customFormat="1" ht="24.6" customHeight="1" x14ac:dyDescent="0.3">
      <c r="A37" s="228" t="s">
        <v>819</v>
      </c>
      <c r="B37" s="30" t="s">
        <v>449</v>
      </c>
      <c r="C37" s="166"/>
      <c r="D37" s="166"/>
      <c r="E37" s="166"/>
      <c r="F37" s="166"/>
      <c r="G37" s="166"/>
      <c r="H37" s="166"/>
      <c r="I37" s="166"/>
      <c r="J37" s="166"/>
      <c r="K37" s="569"/>
      <c r="L37" s="708"/>
    </row>
    <row r="38" spans="1:12" s="109" customFormat="1" x14ac:dyDescent="0.3">
      <c r="A38" s="228" t="s">
        <v>833</v>
      </c>
      <c r="B38" s="30" t="s">
        <v>450</v>
      </c>
      <c r="C38" s="173"/>
      <c r="D38" s="173"/>
      <c r="E38" s="173"/>
      <c r="F38" s="173"/>
      <c r="G38" s="173"/>
      <c r="H38" s="173"/>
      <c r="I38" s="173"/>
      <c r="J38" s="173"/>
      <c r="K38" s="569"/>
      <c r="L38" s="708"/>
    </row>
    <row r="39" spans="1:12" s="109" customFormat="1" x14ac:dyDescent="0.3">
      <c r="A39" s="228" t="s">
        <v>847</v>
      </c>
      <c r="B39" s="30" t="s">
        <v>451</v>
      </c>
      <c r="C39" s="164">
        <f>SUM(X!D22,X!D23,X!D35)</f>
        <v>0</v>
      </c>
      <c r="D39" s="164">
        <f>SUM(X!E22,X!E23,X!E35)</f>
        <v>0</v>
      </c>
      <c r="E39" s="164">
        <f>SUM(X!F22,X!F23,X!F35)</f>
        <v>0</v>
      </c>
      <c r="F39" s="164">
        <f>SUM(X!G22,X!G23,X!G35)</f>
        <v>0</v>
      </c>
      <c r="G39" s="164">
        <f>SUM(X!H22,X!H23,X!H35)</f>
        <v>0</v>
      </c>
      <c r="H39" s="164">
        <f>SUM(X!I22,X!I23,X!I35)</f>
        <v>0</v>
      </c>
      <c r="I39" s="164">
        <f>SUM(X!J22,X!J23,X!J35)</f>
        <v>0</v>
      </c>
      <c r="J39" s="164">
        <f>SUM(X!K22,X!K23,X!K35)</f>
        <v>0</v>
      </c>
      <c r="K39" s="569"/>
      <c r="L39" s="708"/>
    </row>
    <row r="40" spans="1:12" s="109" customFormat="1" x14ac:dyDescent="0.3">
      <c r="A40" s="228" t="s">
        <v>861</v>
      </c>
      <c r="B40" s="30" t="s">
        <v>452</v>
      </c>
      <c r="C40" s="164">
        <f>SUM(X!D24,X!D25)*(-1)</f>
        <v>0</v>
      </c>
      <c r="D40" s="164">
        <f>SUM(X!E24,X!E25)*(-1)</f>
        <v>0</v>
      </c>
      <c r="E40" s="164">
        <f>SUM(X!F24,X!F25)*(-1)</f>
        <v>0</v>
      </c>
      <c r="F40" s="164">
        <f>SUM(X!G24,X!G25)*(-1)</f>
        <v>0</v>
      </c>
      <c r="G40" s="164">
        <f>SUM(X!H24,X!H25)*(-1)</f>
        <v>0</v>
      </c>
      <c r="H40" s="164">
        <f>SUM(X!I24,X!I25)*(-1)</f>
        <v>0</v>
      </c>
      <c r="I40" s="164">
        <f>SUM(X!J24,X!J25)*(-1)</f>
        <v>0</v>
      </c>
      <c r="J40" s="164">
        <f>SUM(X!K24,X!K25)*(-1)</f>
        <v>0</v>
      </c>
      <c r="K40" s="569"/>
      <c r="L40" s="708"/>
    </row>
    <row r="41" spans="1:12" s="109" customFormat="1" x14ac:dyDescent="0.3">
      <c r="A41" s="228" t="s">
        <v>1076</v>
      </c>
      <c r="B41" s="30" t="s">
        <v>453</v>
      </c>
      <c r="C41" s="164">
        <f>SUM(X!D27,X!D38)*(-1)</f>
        <v>0</v>
      </c>
      <c r="D41" s="164">
        <f>SUM(X!E27,X!E38)*(-1)</f>
        <v>0</v>
      </c>
      <c r="E41" s="164">
        <f>SUM(X!F27,X!F38)*(-1)</f>
        <v>0</v>
      </c>
      <c r="F41" s="164">
        <f>SUM(X!G27,X!G38)*(-1)</f>
        <v>0</v>
      </c>
      <c r="G41" s="164">
        <f>SUM(X!H27,X!H38)*(-1)</f>
        <v>0</v>
      </c>
      <c r="H41" s="164">
        <f>SUM(X!I27,X!I38)*(-1)</f>
        <v>0</v>
      </c>
      <c r="I41" s="164">
        <f>SUM(X!J27,X!J38)*(-1)</f>
        <v>0</v>
      </c>
      <c r="J41" s="164">
        <f>SUM(X!K27,X!K38)*(-1)</f>
        <v>0</v>
      </c>
      <c r="K41" s="569"/>
      <c r="L41" s="708"/>
    </row>
    <row r="42" spans="1:12" x14ac:dyDescent="0.3">
      <c r="A42" s="228" t="s">
        <v>1077</v>
      </c>
      <c r="B42" s="30" t="s">
        <v>454</v>
      </c>
      <c r="C42" s="164">
        <f>+X!D36*(-1)</f>
        <v>0</v>
      </c>
      <c r="D42" s="164">
        <f>+X!E36*(-1)</f>
        <v>0</v>
      </c>
      <c r="E42" s="164">
        <f>+X!F36*(-1)</f>
        <v>0</v>
      </c>
      <c r="F42" s="164">
        <f>+X!G36*(-1)</f>
        <v>0</v>
      </c>
      <c r="G42" s="164">
        <f>+X!H36*(-1)</f>
        <v>0</v>
      </c>
      <c r="H42" s="164">
        <f>+X!I36*(-1)</f>
        <v>0</v>
      </c>
      <c r="I42" s="164">
        <f>+X!J36*(-1)</f>
        <v>0</v>
      </c>
      <c r="J42" s="164">
        <f>+X!K36*(-1)</f>
        <v>0</v>
      </c>
      <c r="K42" s="569"/>
      <c r="L42" s="708"/>
    </row>
    <row r="43" spans="1:12" ht="29.4" customHeight="1" x14ac:dyDescent="0.3">
      <c r="A43" s="228" t="s">
        <v>1088</v>
      </c>
      <c r="B43" s="30" t="s">
        <v>455</v>
      </c>
      <c r="C43" s="165"/>
      <c r="D43" s="165"/>
      <c r="E43" s="165"/>
      <c r="F43" s="165"/>
      <c r="G43" s="165"/>
      <c r="H43" s="165"/>
      <c r="I43" s="165"/>
      <c r="J43" s="165"/>
      <c r="K43" s="569"/>
      <c r="L43" s="708"/>
    </row>
    <row r="44" spans="1:12" ht="29.4" customHeight="1" x14ac:dyDescent="0.3">
      <c r="A44" s="228" t="s">
        <v>1089</v>
      </c>
      <c r="B44" s="30" t="s">
        <v>1242</v>
      </c>
      <c r="C44" s="165"/>
      <c r="D44" s="165"/>
      <c r="E44" s="165"/>
      <c r="F44" s="165"/>
      <c r="G44" s="165"/>
      <c r="H44" s="165"/>
      <c r="I44" s="165"/>
      <c r="J44" s="165"/>
      <c r="K44" s="569"/>
      <c r="L44" s="708"/>
    </row>
    <row r="45" spans="1:12" s="109" customFormat="1" ht="13.8" customHeight="1" x14ac:dyDescent="0.3">
      <c r="A45" s="227">
        <v>4</v>
      </c>
      <c r="B45" s="43" t="s">
        <v>456</v>
      </c>
      <c r="C45" s="183"/>
      <c r="D45" s="183"/>
      <c r="E45" s="183"/>
      <c r="F45" s="183"/>
      <c r="G45" s="183"/>
      <c r="H45" s="183"/>
      <c r="I45" s="183"/>
      <c r="J45" s="183"/>
      <c r="K45" s="569"/>
      <c r="L45" s="708"/>
    </row>
    <row r="46" spans="1:12" s="109" customFormat="1" ht="25.2" customHeight="1" x14ac:dyDescent="0.3">
      <c r="A46" s="227">
        <v>5</v>
      </c>
      <c r="B46" s="43" t="s">
        <v>457</v>
      </c>
      <c r="C46" s="173">
        <f>SUM(C45,C35,C25,C8)</f>
        <v>0</v>
      </c>
      <c r="D46" s="173">
        <f t="shared" ref="D46:J46" si="3">SUM(D45,D35,D25,D8)</f>
        <v>0</v>
      </c>
      <c r="E46" s="173">
        <f t="shared" si="3"/>
        <v>0</v>
      </c>
      <c r="F46" s="173">
        <f t="shared" si="3"/>
        <v>0</v>
      </c>
      <c r="G46" s="173">
        <f t="shared" si="3"/>
        <v>0</v>
      </c>
      <c r="H46" s="173">
        <f t="shared" si="3"/>
        <v>0</v>
      </c>
      <c r="I46" s="173">
        <f t="shared" si="3"/>
        <v>0</v>
      </c>
      <c r="J46" s="173">
        <f t="shared" si="3"/>
        <v>0</v>
      </c>
      <c r="L46" s="708"/>
    </row>
    <row r="47" spans="1:12" s="109" customFormat="1" x14ac:dyDescent="0.3">
      <c r="A47" s="227">
        <v>6</v>
      </c>
      <c r="B47" s="43" t="s">
        <v>458</v>
      </c>
      <c r="C47" s="183"/>
      <c r="D47" s="173">
        <f>+C48</f>
        <v>0</v>
      </c>
      <c r="E47" s="173">
        <f t="shared" ref="E47:I47" si="4">+D48</f>
        <v>0</v>
      </c>
      <c r="F47" s="173">
        <f>+E48</f>
        <v>0</v>
      </c>
      <c r="G47" s="173">
        <f>+F48</f>
        <v>0</v>
      </c>
      <c r="H47" s="173">
        <f t="shared" si="4"/>
        <v>0</v>
      </c>
      <c r="I47" s="173">
        <f t="shared" si="4"/>
        <v>0</v>
      </c>
      <c r="J47" s="173">
        <f>+I48</f>
        <v>0</v>
      </c>
      <c r="L47" s="708"/>
    </row>
    <row r="48" spans="1:12" s="109" customFormat="1" ht="15" thickBot="1" x14ac:dyDescent="0.35">
      <c r="A48" s="442">
        <v>7</v>
      </c>
      <c r="B48" s="206" t="s">
        <v>459</v>
      </c>
      <c r="C48" s="207">
        <f>C46+C47</f>
        <v>0</v>
      </c>
      <c r="D48" s="207">
        <f>D46+D47</f>
        <v>0</v>
      </c>
      <c r="E48" s="207">
        <f t="shared" ref="E48:J48" si="5">E46+E47</f>
        <v>0</v>
      </c>
      <c r="F48" s="207">
        <f>F46+F47</f>
        <v>0</v>
      </c>
      <c r="G48" s="207">
        <f>G46+G47</f>
        <v>0</v>
      </c>
      <c r="H48" s="207">
        <f t="shared" si="5"/>
        <v>0</v>
      </c>
      <c r="I48" s="207">
        <f t="shared" si="5"/>
        <v>0</v>
      </c>
      <c r="J48" s="207">
        <f t="shared" si="5"/>
        <v>0</v>
      </c>
      <c r="K48" s="652" t="str">
        <f>IF(COUNTIFS(C48:J48,"&lt;0")&gt;0,"Klaida! Pinigų likutis negali būti neigiamas","-")</f>
        <v>-</v>
      </c>
      <c r="L48" s="708"/>
    </row>
    <row r="49" spans="1:10" ht="15" thickTop="1" x14ac:dyDescent="0.3">
      <c r="A49" s="229"/>
      <c r="B49" s="191"/>
      <c r="C49" s="187"/>
      <c r="D49" s="187"/>
      <c r="E49" s="187"/>
      <c r="F49" s="187"/>
      <c r="G49" s="187"/>
      <c r="H49" s="187"/>
      <c r="I49" s="187"/>
      <c r="J49" s="187"/>
    </row>
    <row r="50" spans="1:10" x14ac:dyDescent="0.3">
      <c r="A50" s="229"/>
      <c r="B50" s="191"/>
      <c r="C50" s="187"/>
      <c r="D50" s="187"/>
      <c r="E50" s="187"/>
      <c r="F50" s="187"/>
      <c r="G50" s="187"/>
      <c r="H50" s="187"/>
      <c r="I50" s="187"/>
      <c r="J50" s="187"/>
    </row>
    <row r="51" spans="1:10" x14ac:dyDescent="0.3">
      <c r="A51" s="229"/>
      <c r="B51" s="191"/>
      <c r="C51" s="187"/>
      <c r="D51" s="187"/>
      <c r="E51" s="187"/>
      <c r="F51" s="187"/>
      <c r="G51" s="187"/>
      <c r="H51" s="187"/>
      <c r="I51" s="187"/>
      <c r="J51" s="187"/>
    </row>
    <row r="52" spans="1:10" x14ac:dyDescent="0.3">
      <c r="A52" s="229"/>
      <c r="B52" s="191"/>
      <c r="C52" s="187"/>
      <c r="D52" s="187"/>
      <c r="E52" s="187"/>
      <c r="F52" s="187"/>
      <c r="G52" s="187"/>
      <c r="H52" s="187"/>
      <c r="I52" s="187"/>
      <c r="J52" s="187"/>
    </row>
    <row r="53" spans="1:10" x14ac:dyDescent="0.3">
      <c r="A53" s="229"/>
      <c r="B53" s="191"/>
      <c r="C53" s="187"/>
      <c r="D53" s="187"/>
      <c r="E53" s="187"/>
      <c r="F53" s="187"/>
      <c r="G53" s="187"/>
      <c r="H53" s="187"/>
      <c r="I53" s="187"/>
      <c r="J53" s="187"/>
    </row>
    <row r="54" spans="1:10" x14ac:dyDescent="0.3">
      <c r="A54" s="230"/>
      <c r="B54" s="192"/>
      <c r="C54" s="190"/>
      <c r="D54" s="190"/>
      <c r="E54" s="190"/>
      <c r="F54" s="190"/>
      <c r="G54" s="190"/>
      <c r="H54" s="190"/>
      <c r="I54" s="190"/>
      <c r="J54" s="190"/>
    </row>
    <row r="55" spans="1:10" x14ac:dyDescent="0.3">
      <c r="A55" s="230"/>
      <c r="B55" s="195"/>
      <c r="C55" s="190"/>
      <c r="D55" s="190"/>
      <c r="E55" s="190"/>
      <c r="F55" s="190"/>
      <c r="G55" s="190"/>
      <c r="H55" s="190"/>
      <c r="I55" s="190"/>
      <c r="J55" s="190"/>
    </row>
    <row r="56" spans="1:10" x14ac:dyDescent="0.3">
      <c r="A56" s="229"/>
      <c r="B56" s="66"/>
      <c r="C56" s="187"/>
      <c r="D56" s="187"/>
      <c r="E56" s="187"/>
      <c r="F56" s="187"/>
      <c r="G56" s="187"/>
      <c r="H56" s="187"/>
      <c r="I56" s="187"/>
      <c r="J56" s="187"/>
    </row>
    <row r="57" spans="1:10" x14ac:dyDescent="0.3">
      <c r="A57" s="229"/>
      <c r="B57" s="66"/>
      <c r="C57" s="187"/>
      <c r="D57" s="187"/>
      <c r="E57" s="187"/>
      <c r="F57" s="187"/>
      <c r="G57" s="187"/>
      <c r="H57" s="187"/>
      <c r="I57" s="187"/>
      <c r="J57" s="187"/>
    </row>
    <row r="58" spans="1:10" x14ac:dyDescent="0.3">
      <c r="A58" s="229"/>
      <c r="B58" s="66"/>
      <c r="C58" s="187"/>
      <c r="D58" s="187"/>
      <c r="E58" s="187"/>
      <c r="F58" s="187"/>
      <c r="G58" s="187"/>
      <c r="H58" s="187"/>
      <c r="I58" s="187"/>
      <c r="J58" s="187"/>
    </row>
    <row r="59" spans="1:10" x14ac:dyDescent="0.3">
      <c r="A59" s="229"/>
      <c r="B59" s="66"/>
      <c r="C59" s="187"/>
      <c r="D59" s="187"/>
      <c r="E59" s="187"/>
      <c r="F59" s="187"/>
      <c r="G59" s="187"/>
      <c r="H59" s="187"/>
      <c r="I59" s="187"/>
      <c r="J59" s="187"/>
    </row>
    <row r="60" spans="1:10" x14ac:dyDescent="0.3">
      <c r="A60" s="229"/>
      <c r="B60" s="66"/>
      <c r="C60" s="187"/>
      <c r="D60" s="187"/>
      <c r="E60" s="187"/>
      <c r="F60" s="187"/>
      <c r="G60" s="187"/>
      <c r="H60" s="187"/>
      <c r="I60" s="187"/>
      <c r="J60" s="187"/>
    </row>
    <row r="61" spans="1:10" x14ac:dyDescent="0.3">
      <c r="A61" s="229"/>
      <c r="B61" s="66"/>
      <c r="C61" s="187"/>
      <c r="D61" s="187"/>
      <c r="E61" s="187"/>
      <c r="F61" s="187"/>
      <c r="G61" s="187"/>
      <c r="H61" s="187"/>
      <c r="I61" s="187"/>
      <c r="J61" s="187"/>
    </row>
    <row r="62" spans="1:10" x14ac:dyDescent="0.3">
      <c r="A62" s="229"/>
      <c r="B62" s="66"/>
      <c r="C62" s="187"/>
      <c r="D62" s="187"/>
      <c r="E62" s="187"/>
      <c r="F62" s="187"/>
      <c r="G62" s="187"/>
      <c r="H62" s="187"/>
      <c r="I62" s="187"/>
      <c r="J62" s="187"/>
    </row>
    <row r="63" spans="1:10" x14ac:dyDescent="0.3">
      <c r="A63" s="229"/>
      <c r="B63" s="66"/>
      <c r="C63" s="187"/>
      <c r="D63" s="187"/>
      <c r="E63" s="187"/>
      <c r="F63" s="187"/>
      <c r="G63" s="187"/>
      <c r="H63" s="187"/>
      <c r="I63" s="187"/>
      <c r="J63" s="187"/>
    </row>
    <row r="64" spans="1:10" x14ac:dyDescent="0.3">
      <c r="A64" s="229"/>
      <c r="B64" s="66"/>
      <c r="C64" s="187"/>
      <c r="D64" s="187"/>
      <c r="E64" s="187"/>
      <c r="F64" s="187"/>
      <c r="G64" s="187"/>
      <c r="H64" s="187"/>
      <c r="I64" s="187"/>
      <c r="J64" s="187"/>
    </row>
    <row r="65" spans="1:10" x14ac:dyDescent="0.3">
      <c r="A65" s="229"/>
      <c r="B65" s="66"/>
      <c r="C65" s="187"/>
      <c r="D65" s="187"/>
      <c r="E65" s="187"/>
      <c r="F65" s="187"/>
      <c r="G65" s="187"/>
      <c r="H65" s="187"/>
      <c r="I65" s="187"/>
      <c r="J65" s="187"/>
    </row>
    <row r="66" spans="1:10" x14ac:dyDescent="0.3">
      <c r="A66" s="229"/>
      <c r="B66" s="66"/>
      <c r="C66" s="187"/>
      <c r="D66" s="187"/>
      <c r="E66" s="187"/>
      <c r="F66" s="187"/>
      <c r="G66" s="187"/>
      <c r="H66" s="187"/>
      <c r="I66" s="187"/>
      <c r="J66" s="187"/>
    </row>
    <row r="67" spans="1:10" x14ac:dyDescent="0.3">
      <c r="A67" s="229"/>
      <c r="B67" s="66"/>
      <c r="C67" s="187"/>
      <c r="D67" s="187"/>
      <c r="E67" s="187"/>
      <c r="F67" s="187"/>
      <c r="G67" s="187"/>
      <c r="H67" s="187"/>
      <c r="I67" s="187"/>
      <c r="J67" s="187"/>
    </row>
    <row r="68" spans="1:10" x14ac:dyDescent="0.3">
      <c r="A68" s="229"/>
      <c r="B68" s="66"/>
      <c r="C68" s="187"/>
      <c r="D68" s="187"/>
      <c r="E68" s="187"/>
      <c r="F68" s="187"/>
      <c r="G68" s="187"/>
      <c r="H68" s="187"/>
      <c r="I68" s="187"/>
      <c r="J68" s="187"/>
    </row>
    <row r="69" spans="1:10" x14ac:dyDescent="0.3">
      <c r="A69" s="229"/>
      <c r="B69" s="66"/>
      <c r="C69" s="187"/>
      <c r="D69" s="187"/>
      <c r="E69" s="187"/>
      <c r="F69" s="187"/>
      <c r="G69" s="187"/>
      <c r="H69" s="187"/>
      <c r="I69" s="187"/>
      <c r="J69" s="187"/>
    </row>
    <row r="70" spans="1:10" x14ac:dyDescent="0.3">
      <c r="A70" s="229"/>
      <c r="B70" s="66"/>
      <c r="C70" s="187"/>
      <c r="D70" s="187"/>
      <c r="E70" s="187"/>
      <c r="F70" s="187"/>
      <c r="G70" s="187"/>
      <c r="H70" s="187"/>
      <c r="I70" s="187"/>
      <c r="J70" s="187"/>
    </row>
    <row r="71" spans="1:10" x14ac:dyDescent="0.3">
      <c r="A71" s="229"/>
      <c r="B71" s="66"/>
      <c r="C71" s="187"/>
      <c r="D71" s="187"/>
      <c r="E71" s="187"/>
      <c r="F71" s="187"/>
      <c r="G71" s="187"/>
      <c r="H71" s="187"/>
      <c r="I71" s="187"/>
      <c r="J71" s="187"/>
    </row>
    <row r="72" spans="1:10" x14ac:dyDescent="0.3">
      <c r="A72" s="229"/>
      <c r="B72" s="66"/>
      <c r="C72" s="187"/>
      <c r="D72" s="187"/>
      <c r="E72" s="187"/>
      <c r="F72" s="187"/>
      <c r="G72" s="187"/>
      <c r="H72" s="187"/>
      <c r="I72" s="187"/>
      <c r="J72" s="187"/>
    </row>
    <row r="73" spans="1:10" x14ac:dyDescent="0.3">
      <c r="A73" s="229"/>
      <c r="B73" s="66"/>
      <c r="C73" s="187"/>
      <c r="D73" s="187"/>
      <c r="E73" s="187"/>
      <c r="F73" s="187"/>
      <c r="G73" s="187"/>
      <c r="H73" s="187"/>
      <c r="I73" s="187"/>
      <c r="J73" s="187"/>
    </row>
    <row r="74" spans="1:10" x14ac:dyDescent="0.3">
      <c r="A74" s="229"/>
      <c r="B74" s="66"/>
      <c r="C74" s="187"/>
      <c r="D74" s="187"/>
      <c r="E74" s="187"/>
      <c r="F74" s="187"/>
      <c r="G74" s="187"/>
      <c r="H74" s="187"/>
      <c r="I74" s="187"/>
      <c r="J74" s="187"/>
    </row>
    <row r="75" spans="1:10" x14ac:dyDescent="0.3">
      <c r="A75" s="229"/>
      <c r="B75" s="66"/>
      <c r="C75" s="187"/>
      <c r="D75" s="187"/>
      <c r="E75" s="187"/>
      <c r="F75" s="187"/>
      <c r="G75" s="187"/>
      <c r="H75" s="187"/>
      <c r="I75" s="187"/>
      <c r="J75" s="187"/>
    </row>
    <row r="76" spans="1:10" x14ac:dyDescent="0.3">
      <c r="A76" s="229"/>
      <c r="B76" s="66"/>
      <c r="C76" s="187"/>
      <c r="D76" s="187"/>
      <c r="E76" s="187"/>
      <c r="F76" s="187"/>
      <c r="G76" s="187"/>
      <c r="H76" s="187"/>
      <c r="I76" s="187"/>
      <c r="J76" s="187"/>
    </row>
    <row r="77" spans="1:10" x14ac:dyDescent="0.3">
      <c r="A77" s="229"/>
      <c r="B77" s="66"/>
      <c r="C77" s="187"/>
      <c r="D77" s="187"/>
      <c r="E77" s="187"/>
      <c r="F77" s="187"/>
      <c r="G77" s="187"/>
      <c r="H77" s="187"/>
      <c r="I77" s="187"/>
      <c r="J77" s="187"/>
    </row>
    <row r="78" spans="1:10" x14ac:dyDescent="0.3">
      <c r="A78" s="229"/>
      <c r="B78" s="66"/>
      <c r="C78" s="187"/>
      <c r="D78" s="187"/>
      <c r="E78" s="187"/>
      <c r="F78" s="187"/>
      <c r="G78" s="187"/>
      <c r="H78" s="187"/>
      <c r="I78" s="187"/>
      <c r="J78" s="187"/>
    </row>
    <row r="79" spans="1:10" x14ac:dyDescent="0.3">
      <c r="A79" s="229"/>
      <c r="B79" s="66"/>
      <c r="C79" s="187"/>
      <c r="D79" s="187"/>
      <c r="E79" s="187"/>
      <c r="F79" s="187"/>
      <c r="G79" s="187"/>
      <c r="H79" s="187"/>
      <c r="I79" s="187"/>
      <c r="J79" s="187"/>
    </row>
    <row r="80" spans="1:10" x14ac:dyDescent="0.3">
      <c r="A80" s="229"/>
      <c r="B80" s="66"/>
      <c r="C80" s="187"/>
      <c r="D80" s="187"/>
      <c r="E80" s="187"/>
      <c r="F80" s="187"/>
      <c r="G80" s="187"/>
      <c r="H80" s="187"/>
      <c r="I80" s="187"/>
      <c r="J80" s="187"/>
    </row>
    <row r="81" spans="1:10" x14ac:dyDescent="0.3">
      <c r="A81" s="229"/>
      <c r="B81" s="66"/>
      <c r="C81" s="187"/>
      <c r="D81" s="187"/>
      <c r="E81" s="187"/>
      <c r="F81" s="187"/>
      <c r="G81" s="187"/>
      <c r="H81" s="187"/>
      <c r="I81" s="187"/>
      <c r="J81" s="187"/>
    </row>
    <row r="82" spans="1:10" x14ac:dyDescent="0.3">
      <c r="A82" s="229"/>
      <c r="B82" s="66"/>
      <c r="C82" s="187"/>
      <c r="D82" s="187"/>
      <c r="E82" s="187"/>
      <c r="F82" s="187"/>
      <c r="G82" s="187"/>
      <c r="H82" s="187"/>
      <c r="I82" s="187"/>
      <c r="J82" s="187"/>
    </row>
    <row r="83" spans="1:10" x14ac:dyDescent="0.3">
      <c r="A83" s="229"/>
      <c r="B83" s="66"/>
      <c r="C83" s="187"/>
      <c r="D83" s="187"/>
      <c r="E83" s="187"/>
      <c r="F83" s="187"/>
      <c r="G83" s="187"/>
      <c r="H83" s="187"/>
      <c r="I83" s="187"/>
      <c r="J83" s="187"/>
    </row>
    <row r="84" spans="1:10" x14ac:dyDescent="0.3">
      <c r="A84" s="229"/>
      <c r="B84" s="66"/>
      <c r="C84" s="187"/>
      <c r="D84" s="187"/>
      <c r="E84" s="187"/>
      <c r="F84" s="187"/>
      <c r="G84" s="187"/>
      <c r="H84" s="187"/>
      <c r="I84" s="187"/>
      <c r="J84" s="187"/>
    </row>
    <row r="85" spans="1:10" x14ac:dyDescent="0.3">
      <c r="A85" s="229"/>
      <c r="B85" s="66"/>
      <c r="C85" s="187"/>
      <c r="D85" s="187"/>
      <c r="E85" s="187"/>
      <c r="F85" s="187"/>
      <c r="G85" s="187"/>
      <c r="H85" s="187"/>
      <c r="I85" s="187"/>
      <c r="J85" s="187"/>
    </row>
    <row r="86" spans="1:10" x14ac:dyDescent="0.3">
      <c r="A86" s="229"/>
      <c r="B86" s="66"/>
      <c r="C86" s="187"/>
      <c r="D86" s="187"/>
      <c r="E86" s="187"/>
      <c r="F86" s="187"/>
      <c r="G86" s="187"/>
      <c r="H86" s="187"/>
      <c r="I86" s="187"/>
      <c r="J86" s="187"/>
    </row>
    <row r="87" spans="1:10" x14ac:dyDescent="0.3">
      <c r="A87" s="229"/>
      <c r="B87" s="66"/>
      <c r="C87" s="187"/>
      <c r="D87" s="187"/>
      <c r="E87" s="187"/>
      <c r="F87" s="187"/>
      <c r="G87" s="187"/>
      <c r="H87" s="187"/>
      <c r="I87" s="187"/>
      <c r="J87" s="187"/>
    </row>
    <row r="88" spans="1:10" x14ac:dyDescent="0.3">
      <c r="A88" s="229"/>
      <c r="B88" s="66"/>
      <c r="C88" s="187"/>
      <c r="D88" s="187"/>
      <c r="E88" s="187"/>
      <c r="F88" s="187"/>
      <c r="G88" s="187"/>
      <c r="H88" s="187"/>
      <c r="I88" s="187"/>
      <c r="J88" s="187"/>
    </row>
    <row r="89" spans="1:10" x14ac:dyDescent="0.3">
      <c r="A89" s="229"/>
      <c r="B89" s="66"/>
      <c r="C89" s="187"/>
      <c r="D89" s="187"/>
      <c r="E89" s="187"/>
      <c r="F89" s="187"/>
      <c r="G89" s="187"/>
      <c r="H89" s="187"/>
      <c r="I89" s="187"/>
      <c r="J89" s="187"/>
    </row>
    <row r="90" spans="1:10" x14ac:dyDescent="0.3">
      <c r="A90" s="229"/>
      <c r="B90" s="66"/>
      <c r="C90" s="187"/>
      <c r="D90" s="187"/>
      <c r="E90" s="187"/>
      <c r="F90" s="187"/>
      <c r="G90" s="187"/>
      <c r="H90" s="187"/>
      <c r="I90" s="187"/>
      <c r="J90" s="187"/>
    </row>
    <row r="91" spans="1:10" x14ac:dyDescent="0.3">
      <c r="A91" s="229"/>
      <c r="B91" s="66"/>
      <c r="C91" s="187"/>
      <c r="D91" s="187"/>
      <c r="E91" s="187"/>
      <c r="F91" s="187"/>
      <c r="G91" s="187"/>
      <c r="H91" s="187"/>
      <c r="I91" s="187"/>
      <c r="J91" s="187"/>
    </row>
    <row r="92" spans="1:10" x14ac:dyDescent="0.3">
      <c r="A92" s="229"/>
      <c r="B92" s="66"/>
      <c r="C92" s="187"/>
      <c r="D92" s="187"/>
      <c r="E92" s="187"/>
      <c r="F92" s="187"/>
      <c r="G92" s="187"/>
      <c r="H92" s="187"/>
      <c r="I92" s="187"/>
      <c r="J92" s="187"/>
    </row>
    <row r="93" spans="1:10" x14ac:dyDescent="0.3">
      <c r="A93" s="229"/>
      <c r="B93" s="66"/>
      <c r="C93" s="187"/>
      <c r="D93" s="187"/>
      <c r="E93" s="187"/>
      <c r="F93" s="187"/>
      <c r="G93" s="187"/>
      <c r="H93" s="187"/>
      <c r="I93" s="187"/>
      <c r="J93" s="187"/>
    </row>
    <row r="94" spans="1:10" x14ac:dyDescent="0.3">
      <c r="A94" s="229"/>
      <c r="B94" s="66"/>
      <c r="C94" s="187"/>
      <c r="D94" s="187"/>
      <c r="E94" s="187"/>
      <c r="F94" s="187"/>
      <c r="G94" s="187"/>
      <c r="H94" s="187"/>
      <c r="I94" s="187"/>
      <c r="J94" s="187"/>
    </row>
    <row r="95" spans="1:10" x14ac:dyDescent="0.3">
      <c r="A95" s="229"/>
      <c r="B95" s="66"/>
      <c r="C95" s="187"/>
      <c r="D95" s="187"/>
      <c r="E95" s="187"/>
      <c r="F95" s="187"/>
      <c r="G95" s="187"/>
      <c r="H95" s="187"/>
      <c r="I95" s="187"/>
      <c r="J95" s="187"/>
    </row>
    <row r="96" spans="1:10" x14ac:dyDescent="0.3">
      <c r="A96" s="229"/>
      <c r="B96" s="66"/>
      <c r="C96" s="187"/>
      <c r="D96" s="187"/>
      <c r="E96" s="187"/>
      <c r="F96" s="187"/>
      <c r="G96" s="187"/>
      <c r="H96" s="187"/>
      <c r="I96" s="187"/>
      <c r="J96" s="187"/>
    </row>
    <row r="97" spans="1:10" x14ac:dyDescent="0.3">
      <c r="A97" s="229"/>
      <c r="B97" s="66"/>
      <c r="C97" s="187"/>
      <c r="D97" s="187"/>
      <c r="E97" s="187"/>
      <c r="F97" s="187"/>
      <c r="G97" s="187"/>
      <c r="H97" s="187"/>
      <c r="I97" s="187"/>
      <c r="J97" s="187"/>
    </row>
    <row r="98" spans="1:10" x14ac:dyDescent="0.3">
      <c r="A98" s="229"/>
      <c r="B98" s="66"/>
      <c r="C98" s="187"/>
      <c r="D98" s="187"/>
      <c r="E98" s="187"/>
      <c r="F98" s="187"/>
      <c r="G98" s="187"/>
      <c r="H98" s="187"/>
      <c r="I98" s="187"/>
      <c r="J98" s="187"/>
    </row>
    <row r="99" spans="1:10" x14ac:dyDescent="0.3">
      <c r="A99" s="229"/>
      <c r="B99" s="66"/>
      <c r="C99" s="187"/>
      <c r="D99" s="187"/>
      <c r="E99" s="187"/>
      <c r="F99" s="187"/>
      <c r="G99" s="187"/>
      <c r="H99" s="187"/>
      <c r="I99" s="187"/>
      <c r="J99" s="187"/>
    </row>
    <row r="100" spans="1:10" x14ac:dyDescent="0.3">
      <c r="A100" s="229"/>
      <c r="B100" s="66"/>
      <c r="C100" s="187"/>
      <c r="D100" s="187"/>
      <c r="E100" s="187"/>
      <c r="F100" s="187"/>
      <c r="G100" s="187"/>
      <c r="H100" s="187"/>
      <c r="I100" s="187"/>
      <c r="J100" s="187"/>
    </row>
    <row r="101" spans="1:10" x14ac:dyDescent="0.3">
      <c r="A101" s="229"/>
      <c r="B101" s="66"/>
      <c r="C101" s="187"/>
      <c r="D101" s="187"/>
      <c r="E101" s="187"/>
      <c r="F101" s="187"/>
      <c r="G101" s="187"/>
      <c r="H101" s="187"/>
      <c r="I101" s="187"/>
      <c r="J101" s="187"/>
    </row>
    <row r="102" spans="1:10" x14ac:dyDescent="0.3">
      <c r="A102" s="229"/>
      <c r="B102" s="66"/>
      <c r="C102" s="187"/>
      <c r="D102" s="187"/>
      <c r="E102" s="187"/>
      <c r="F102" s="187"/>
      <c r="G102" s="187"/>
      <c r="H102" s="187"/>
      <c r="I102" s="187"/>
      <c r="J102" s="187"/>
    </row>
    <row r="103" spans="1:10" x14ac:dyDescent="0.3">
      <c r="A103" s="229"/>
      <c r="B103" s="66"/>
      <c r="C103" s="187"/>
      <c r="D103" s="187"/>
      <c r="E103" s="187"/>
      <c r="F103" s="187"/>
      <c r="G103" s="187"/>
      <c r="H103" s="187"/>
      <c r="I103" s="187"/>
      <c r="J103" s="187"/>
    </row>
    <row r="104" spans="1:10" x14ac:dyDescent="0.3">
      <c r="A104" s="229"/>
      <c r="B104" s="66"/>
      <c r="C104" s="187"/>
      <c r="D104" s="187"/>
      <c r="E104" s="187"/>
      <c r="F104" s="187"/>
      <c r="G104" s="187"/>
      <c r="H104" s="187"/>
      <c r="I104" s="187"/>
      <c r="J104" s="187"/>
    </row>
    <row r="105" spans="1:10" x14ac:dyDescent="0.3">
      <c r="A105" s="229"/>
      <c r="B105" s="66"/>
      <c r="C105" s="187"/>
      <c r="D105" s="187"/>
      <c r="E105" s="187"/>
      <c r="F105" s="187"/>
      <c r="G105" s="187"/>
      <c r="H105" s="187"/>
      <c r="I105" s="187"/>
      <c r="J105" s="187"/>
    </row>
    <row r="106" spans="1:10" x14ac:dyDescent="0.3">
      <c r="A106" s="229"/>
      <c r="B106" s="66"/>
      <c r="C106" s="187"/>
      <c r="D106" s="187"/>
      <c r="E106" s="187"/>
      <c r="F106" s="187"/>
      <c r="G106" s="187"/>
      <c r="H106" s="187"/>
      <c r="I106" s="187"/>
      <c r="J106" s="187"/>
    </row>
    <row r="107" spans="1:10" x14ac:dyDescent="0.3">
      <c r="A107" s="229"/>
      <c r="B107" s="66"/>
      <c r="C107" s="187"/>
      <c r="D107" s="187"/>
      <c r="E107" s="187"/>
      <c r="F107" s="187"/>
      <c r="G107" s="187"/>
      <c r="H107" s="187"/>
      <c r="I107" s="187"/>
      <c r="J107" s="187"/>
    </row>
    <row r="108" spans="1:10" x14ac:dyDescent="0.3">
      <c r="A108" s="229"/>
      <c r="B108" s="66"/>
      <c r="C108" s="187"/>
      <c r="D108" s="187"/>
      <c r="E108" s="187"/>
      <c r="F108" s="187"/>
      <c r="G108" s="187"/>
      <c r="H108" s="187"/>
      <c r="I108" s="187"/>
      <c r="J108" s="187"/>
    </row>
    <row r="109" spans="1:10" x14ac:dyDescent="0.3">
      <c r="A109" s="229"/>
      <c r="B109" s="66"/>
      <c r="C109" s="187"/>
      <c r="D109" s="187"/>
      <c r="E109" s="187"/>
      <c r="F109" s="187"/>
      <c r="G109" s="187"/>
      <c r="H109" s="187"/>
      <c r="I109" s="187"/>
      <c r="J109" s="187"/>
    </row>
    <row r="110" spans="1:10" x14ac:dyDescent="0.3">
      <c r="A110" s="229"/>
      <c r="B110" s="66"/>
      <c r="C110" s="187"/>
      <c r="D110" s="187"/>
      <c r="E110" s="187"/>
      <c r="F110" s="187"/>
      <c r="G110" s="187"/>
      <c r="H110" s="187"/>
      <c r="I110" s="187"/>
      <c r="J110" s="187"/>
    </row>
    <row r="111" spans="1:10" x14ac:dyDescent="0.3">
      <c r="A111" s="229"/>
      <c r="B111" s="66"/>
      <c r="C111" s="187"/>
      <c r="D111" s="187"/>
      <c r="E111" s="187"/>
      <c r="F111" s="187"/>
      <c r="G111" s="187"/>
      <c r="H111" s="187"/>
      <c r="I111" s="187"/>
      <c r="J111" s="187"/>
    </row>
    <row r="112" spans="1:10" x14ac:dyDescent="0.3">
      <c r="A112" s="229"/>
      <c r="B112" s="66"/>
      <c r="C112" s="187"/>
      <c r="D112" s="187"/>
      <c r="E112" s="187"/>
      <c r="F112" s="187"/>
      <c r="G112" s="187"/>
      <c r="H112" s="187"/>
      <c r="I112" s="187"/>
      <c r="J112" s="187"/>
    </row>
    <row r="113" spans="1:10" x14ac:dyDescent="0.3">
      <c r="A113" s="229"/>
      <c r="B113" s="66"/>
      <c r="C113" s="187"/>
      <c r="D113" s="187"/>
      <c r="E113" s="187"/>
      <c r="F113" s="187"/>
      <c r="G113" s="187"/>
      <c r="H113" s="187"/>
      <c r="I113" s="187"/>
      <c r="J113" s="187"/>
    </row>
    <row r="114" spans="1:10" x14ac:dyDescent="0.3">
      <c r="A114" s="229"/>
      <c r="B114" s="66"/>
      <c r="C114" s="187"/>
      <c r="D114" s="187"/>
      <c r="E114" s="187"/>
      <c r="F114" s="187"/>
      <c r="G114" s="187"/>
      <c r="H114" s="187"/>
      <c r="I114" s="187"/>
      <c r="J114" s="187"/>
    </row>
    <row r="115" spans="1:10" x14ac:dyDescent="0.3">
      <c r="A115" s="229"/>
      <c r="B115" s="66"/>
      <c r="C115" s="187"/>
      <c r="D115" s="187"/>
      <c r="E115" s="187"/>
      <c r="F115" s="187"/>
      <c r="G115" s="187"/>
      <c r="H115" s="187"/>
      <c r="I115" s="187"/>
      <c r="J115" s="187"/>
    </row>
    <row r="116" spans="1:10" x14ac:dyDescent="0.3">
      <c r="A116" s="229"/>
      <c r="B116" s="66"/>
      <c r="C116" s="187"/>
      <c r="D116" s="187"/>
      <c r="E116" s="187"/>
      <c r="F116" s="187"/>
      <c r="G116" s="187"/>
      <c r="H116" s="187"/>
      <c r="I116" s="187"/>
      <c r="J116" s="187"/>
    </row>
    <row r="117" spans="1:10" x14ac:dyDescent="0.3">
      <c r="A117" s="229"/>
      <c r="B117" s="66"/>
      <c r="C117" s="187"/>
      <c r="D117" s="187"/>
      <c r="E117" s="187"/>
      <c r="F117" s="187"/>
      <c r="G117" s="187"/>
      <c r="H117" s="187"/>
      <c r="I117" s="187"/>
      <c r="J117" s="187"/>
    </row>
    <row r="118" spans="1:10" x14ac:dyDescent="0.3">
      <c r="A118" s="229"/>
      <c r="B118" s="66"/>
      <c r="C118" s="187"/>
      <c r="D118" s="187"/>
      <c r="E118" s="187"/>
      <c r="F118" s="187"/>
      <c r="G118" s="187"/>
      <c r="H118" s="187"/>
      <c r="I118" s="187"/>
      <c r="J118" s="187"/>
    </row>
    <row r="119" spans="1:10" x14ac:dyDescent="0.3">
      <c r="A119" s="229"/>
      <c r="B119" s="66"/>
      <c r="C119" s="187"/>
      <c r="D119" s="187"/>
      <c r="E119" s="187"/>
      <c r="F119" s="187"/>
      <c r="G119" s="187"/>
      <c r="H119" s="187"/>
      <c r="I119" s="187"/>
      <c r="J119" s="187"/>
    </row>
    <row r="120" spans="1:10" x14ac:dyDescent="0.3">
      <c r="A120" s="229"/>
      <c r="B120" s="66"/>
      <c r="C120" s="187"/>
      <c r="D120" s="187"/>
      <c r="E120" s="187"/>
      <c r="F120" s="187"/>
      <c r="G120" s="187"/>
      <c r="H120" s="187"/>
      <c r="I120" s="187"/>
      <c r="J120" s="187"/>
    </row>
    <row r="121" spans="1:10" x14ac:dyDescent="0.3">
      <c r="A121" s="229"/>
      <c r="B121" s="66"/>
      <c r="C121" s="187"/>
      <c r="D121" s="187"/>
      <c r="E121" s="187"/>
      <c r="F121" s="187"/>
      <c r="G121" s="187"/>
      <c r="H121" s="187"/>
      <c r="I121" s="187"/>
      <c r="J121" s="187"/>
    </row>
    <row r="122" spans="1:10" x14ac:dyDescent="0.3">
      <c r="A122" s="229"/>
      <c r="B122" s="66"/>
      <c r="C122" s="187"/>
      <c r="D122" s="187"/>
      <c r="E122" s="187"/>
      <c r="F122" s="187"/>
      <c r="G122" s="187"/>
      <c r="H122" s="187"/>
      <c r="I122" s="187"/>
      <c r="J122" s="187"/>
    </row>
    <row r="123" spans="1:10" x14ac:dyDescent="0.3">
      <c r="A123" s="229"/>
      <c r="B123" s="66"/>
      <c r="C123" s="187"/>
      <c r="D123" s="187"/>
      <c r="E123" s="187"/>
      <c r="F123" s="187"/>
      <c r="G123" s="187"/>
      <c r="H123" s="187"/>
      <c r="I123" s="187"/>
      <c r="J123" s="187"/>
    </row>
    <row r="124" spans="1:10" x14ac:dyDescent="0.3">
      <c r="A124" s="229"/>
      <c r="B124" s="66"/>
      <c r="C124" s="187"/>
      <c r="D124" s="187"/>
      <c r="E124" s="187"/>
      <c r="F124" s="187"/>
      <c r="G124" s="187"/>
      <c r="H124" s="187"/>
      <c r="I124" s="187"/>
      <c r="J124" s="187"/>
    </row>
    <row r="125" spans="1:10" x14ac:dyDescent="0.3">
      <c r="A125" s="229"/>
      <c r="B125" s="66"/>
      <c r="C125" s="187"/>
      <c r="D125" s="187"/>
      <c r="E125" s="187"/>
      <c r="F125" s="187"/>
      <c r="G125" s="187"/>
      <c r="H125" s="187"/>
      <c r="I125" s="187"/>
      <c r="J125" s="187"/>
    </row>
    <row r="126" spans="1:10" x14ac:dyDescent="0.3">
      <c r="A126" s="229"/>
      <c r="B126" s="66"/>
      <c r="C126" s="187"/>
      <c r="D126" s="187"/>
      <c r="E126" s="187"/>
      <c r="F126" s="187"/>
      <c r="G126" s="187"/>
      <c r="H126" s="187"/>
      <c r="I126" s="187"/>
      <c r="J126" s="187"/>
    </row>
    <row r="127" spans="1:10" x14ac:dyDescent="0.3">
      <c r="A127" s="229"/>
      <c r="B127" s="66"/>
      <c r="C127" s="187"/>
      <c r="D127" s="187"/>
      <c r="E127" s="187"/>
      <c r="F127" s="187"/>
      <c r="G127" s="187"/>
      <c r="H127" s="187"/>
      <c r="I127" s="187"/>
      <c r="J127" s="187"/>
    </row>
    <row r="128" spans="1:10" x14ac:dyDescent="0.3">
      <c r="A128" s="229"/>
      <c r="B128" s="66"/>
      <c r="C128" s="187"/>
      <c r="D128" s="187"/>
      <c r="E128" s="187"/>
      <c r="F128" s="187"/>
      <c r="G128" s="187"/>
      <c r="H128" s="187"/>
      <c r="I128" s="187"/>
      <c r="J128" s="187"/>
    </row>
    <row r="129" spans="1:10" x14ac:dyDescent="0.3">
      <c r="A129" s="229"/>
      <c r="B129" s="66"/>
      <c r="C129" s="187"/>
      <c r="D129" s="187"/>
      <c r="E129" s="187"/>
      <c r="F129" s="187"/>
      <c r="G129" s="187"/>
      <c r="H129" s="187"/>
      <c r="I129" s="187"/>
      <c r="J129" s="187"/>
    </row>
    <row r="130" spans="1:10" x14ac:dyDescent="0.3">
      <c r="A130" s="229"/>
      <c r="B130" s="66"/>
      <c r="C130" s="187"/>
      <c r="D130" s="187"/>
      <c r="E130" s="187"/>
      <c r="F130" s="187"/>
      <c r="G130" s="187"/>
      <c r="H130" s="187"/>
      <c r="I130" s="187"/>
      <c r="J130" s="187"/>
    </row>
    <row r="131" spans="1:10" x14ac:dyDescent="0.3">
      <c r="A131" s="229"/>
      <c r="B131" s="66"/>
      <c r="C131" s="187"/>
      <c r="D131" s="187"/>
      <c r="E131" s="187"/>
      <c r="F131" s="187"/>
      <c r="G131" s="187"/>
      <c r="H131" s="187"/>
      <c r="I131" s="187"/>
      <c r="J131" s="187"/>
    </row>
    <row r="132" spans="1:10" x14ac:dyDescent="0.3">
      <c r="A132" s="229"/>
      <c r="B132" s="66"/>
      <c r="C132" s="187"/>
      <c r="D132" s="187"/>
      <c r="E132" s="187"/>
      <c r="F132" s="187"/>
      <c r="G132" s="187"/>
      <c r="H132" s="187"/>
      <c r="I132" s="187"/>
      <c r="J132" s="187"/>
    </row>
    <row r="133" spans="1:10" x14ac:dyDescent="0.3">
      <c r="A133" s="229"/>
      <c r="B133" s="66"/>
      <c r="C133" s="187"/>
      <c r="D133" s="187"/>
      <c r="E133" s="187"/>
      <c r="F133" s="187"/>
      <c r="G133" s="187"/>
      <c r="H133" s="187"/>
      <c r="I133" s="187"/>
      <c r="J133" s="187"/>
    </row>
    <row r="134" spans="1:10" x14ac:dyDescent="0.3">
      <c r="A134" s="229"/>
      <c r="B134" s="66"/>
      <c r="C134" s="187"/>
      <c r="D134" s="187"/>
      <c r="E134" s="187"/>
      <c r="F134" s="187"/>
      <c r="G134" s="187"/>
      <c r="H134" s="187"/>
      <c r="I134" s="187"/>
      <c r="J134" s="187"/>
    </row>
    <row r="135" spans="1:10" x14ac:dyDescent="0.3">
      <c r="A135" s="229"/>
      <c r="B135" s="66"/>
      <c r="C135" s="187"/>
      <c r="D135" s="187"/>
      <c r="E135" s="187"/>
      <c r="F135" s="187"/>
      <c r="G135" s="187"/>
      <c r="H135" s="187"/>
      <c r="I135" s="187"/>
      <c r="J135" s="187"/>
    </row>
    <row r="136" spans="1:10" x14ac:dyDescent="0.3">
      <c r="A136" s="229"/>
      <c r="B136" s="66"/>
      <c r="C136" s="187"/>
      <c r="D136" s="187"/>
      <c r="E136" s="187"/>
      <c r="F136" s="187"/>
      <c r="G136" s="187"/>
      <c r="H136" s="187"/>
      <c r="I136" s="187"/>
      <c r="J136" s="187"/>
    </row>
    <row r="137" spans="1:10" x14ac:dyDescent="0.3">
      <c r="A137" s="229"/>
      <c r="B137" s="66"/>
      <c r="C137" s="187"/>
      <c r="D137" s="187"/>
      <c r="E137" s="187"/>
      <c r="F137" s="187"/>
      <c r="G137" s="187"/>
      <c r="H137" s="187"/>
      <c r="I137" s="187"/>
      <c r="J137" s="187"/>
    </row>
    <row r="138" spans="1:10" x14ac:dyDescent="0.3">
      <c r="A138" s="229"/>
      <c r="B138" s="66"/>
      <c r="C138" s="187"/>
      <c r="D138" s="187"/>
      <c r="E138" s="187"/>
      <c r="F138" s="187"/>
      <c r="G138" s="187"/>
      <c r="H138" s="187"/>
      <c r="I138" s="187"/>
      <c r="J138" s="187"/>
    </row>
    <row r="139" spans="1:10" x14ac:dyDescent="0.3">
      <c r="A139" s="229"/>
      <c r="B139" s="66"/>
      <c r="C139" s="187"/>
      <c r="D139" s="187"/>
      <c r="E139" s="187"/>
      <c r="F139" s="187"/>
      <c r="G139" s="187"/>
      <c r="H139" s="187"/>
      <c r="I139" s="187"/>
      <c r="J139" s="187"/>
    </row>
    <row r="140" spans="1:10" x14ac:dyDescent="0.3">
      <c r="A140" s="229"/>
      <c r="B140" s="66"/>
      <c r="C140" s="187"/>
      <c r="D140" s="187"/>
      <c r="E140" s="187"/>
      <c r="F140" s="187"/>
      <c r="G140" s="187"/>
      <c r="H140" s="187"/>
      <c r="I140" s="187"/>
      <c r="J140" s="187"/>
    </row>
    <row r="141" spans="1:10" x14ac:dyDescent="0.3">
      <c r="A141" s="229"/>
      <c r="B141" s="66"/>
      <c r="C141" s="187"/>
      <c r="D141" s="187"/>
      <c r="E141" s="187"/>
      <c r="F141" s="187"/>
      <c r="G141" s="187"/>
      <c r="H141" s="187"/>
      <c r="I141" s="187"/>
      <c r="J141" s="187"/>
    </row>
    <row r="142" spans="1:10" x14ac:dyDescent="0.3">
      <c r="A142" s="229"/>
      <c r="B142" s="66"/>
      <c r="C142" s="187"/>
      <c r="D142" s="187"/>
      <c r="E142" s="187"/>
      <c r="F142" s="187"/>
      <c r="G142" s="187"/>
      <c r="H142" s="187"/>
      <c r="I142" s="187"/>
      <c r="J142" s="187"/>
    </row>
    <row r="143" spans="1:10" x14ac:dyDescent="0.3">
      <c r="A143" s="229"/>
      <c r="B143" s="66"/>
      <c r="C143" s="187"/>
      <c r="D143" s="187"/>
      <c r="E143" s="187"/>
      <c r="F143" s="187"/>
      <c r="G143" s="187"/>
      <c r="H143" s="187"/>
      <c r="I143" s="187"/>
      <c r="J143" s="187"/>
    </row>
    <row r="144" spans="1:10" x14ac:dyDescent="0.3">
      <c r="A144" s="229"/>
      <c r="B144" s="66"/>
      <c r="C144" s="187"/>
      <c r="D144" s="187"/>
      <c r="E144" s="187"/>
      <c r="F144" s="187"/>
      <c r="G144" s="187"/>
      <c r="H144" s="187"/>
      <c r="I144" s="187"/>
      <c r="J144" s="187"/>
    </row>
    <row r="145" spans="1:10" x14ac:dyDescent="0.3">
      <c r="A145" s="229"/>
      <c r="B145" s="66"/>
      <c r="C145" s="187"/>
      <c r="D145" s="187"/>
      <c r="E145" s="187"/>
      <c r="F145" s="187"/>
      <c r="G145" s="187"/>
      <c r="H145" s="187"/>
      <c r="I145" s="187"/>
      <c r="J145" s="187"/>
    </row>
    <row r="146" spans="1:10" x14ac:dyDescent="0.3">
      <c r="A146" s="229"/>
      <c r="B146" s="66"/>
      <c r="C146" s="187"/>
      <c r="D146" s="187"/>
      <c r="E146" s="187"/>
      <c r="F146" s="187"/>
      <c r="G146" s="187"/>
      <c r="H146" s="187"/>
      <c r="I146" s="187"/>
      <c r="J146" s="187"/>
    </row>
    <row r="147" spans="1:10" x14ac:dyDescent="0.3">
      <c r="A147" s="229"/>
      <c r="B147" s="66"/>
      <c r="C147" s="187"/>
      <c r="D147" s="187"/>
      <c r="E147" s="187"/>
      <c r="F147" s="187"/>
      <c r="G147" s="187"/>
      <c r="H147" s="187"/>
      <c r="I147" s="187"/>
      <c r="J147" s="187"/>
    </row>
    <row r="148" spans="1:10" x14ac:dyDescent="0.3">
      <c r="A148" s="229"/>
      <c r="B148" s="66"/>
      <c r="C148" s="187"/>
      <c r="D148" s="187"/>
      <c r="E148" s="187"/>
      <c r="F148" s="187"/>
      <c r="G148" s="187"/>
      <c r="H148" s="187"/>
      <c r="I148" s="187"/>
      <c r="J148" s="187"/>
    </row>
    <row r="149" spans="1:10" x14ac:dyDescent="0.3">
      <c r="A149" s="229"/>
      <c r="B149" s="66"/>
      <c r="C149" s="187"/>
      <c r="D149" s="187"/>
      <c r="E149" s="187"/>
      <c r="F149" s="187"/>
      <c r="G149" s="187"/>
      <c r="H149" s="187"/>
      <c r="I149" s="187"/>
      <c r="J149" s="187"/>
    </row>
    <row r="150" spans="1:10" x14ac:dyDescent="0.3">
      <c r="A150" s="229"/>
      <c r="B150" s="66"/>
      <c r="C150" s="187"/>
      <c r="D150" s="187"/>
      <c r="E150" s="187"/>
      <c r="F150" s="187"/>
      <c r="G150" s="187"/>
      <c r="H150" s="187"/>
      <c r="I150" s="187"/>
      <c r="J150" s="187"/>
    </row>
    <row r="151" spans="1:10" x14ac:dyDescent="0.3">
      <c r="A151" s="229"/>
      <c r="B151" s="66"/>
      <c r="C151" s="187"/>
      <c r="D151" s="187"/>
      <c r="E151" s="187"/>
      <c r="F151" s="187"/>
      <c r="G151" s="187"/>
      <c r="H151" s="187"/>
      <c r="I151" s="187"/>
      <c r="J151" s="187"/>
    </row>
    <row r="152" spans="1:10" x14ac:dyDescent="0.3">
      <c r="A152" s="229"/>
      <c r="B152" s="66"/>
      <c r="C152" s="187"/>
      <c r="D152" s="187"/>
      <c r="E152" s="187"/>
      <c r="F152" s="187"/>
      <c r="G152" s="187"/>
      <c r="H152" s="187"/>
      <c r="I152" s="187"/>
      <c r="J152" s="187"/>
    </row>
    <row r="153" spans="1:10" x14ac:dyDescent="0.3">
      <c r="A153" s="229"/>
      <c r="B153" s="66"/>
      <c r="C153" s="95"/>
      <c r="D153" s="95"/>
      <c r="E153" s="95"/>
      <c r="F153" s="95"/>
      <c r="G153" s="95"/>
      <c r="H153" s="95"/>
      <c r="I153" s="95"/>
      <c r="J153" s="95"/>
    </row>
    <row r="154" spans="1:10" x14ac:dyDescent="0.3">
      <c r="A154" s="253"/>
      <c r="B154" s="188"/>
      <c r="C154" s="188"/>
      <c r="D154" s="188"/>
      <c r="E154" s="188"/>
      <c r="F154" s="188"/>
      <c r="G154" s="188"/>
      <c r="H154" s="188"/>
      <c r="I154" s="188"/>
      <c r="J154" s="188"/>
    </row>
  </sheetData>
  <sheetProtection algorithmName="SHA-512" hashValue="mZk16tI2slMBry3UFpAcsxNBZiTIYui7dV45XDv3RdAWE4wHdy+iJqlsUZhsrUE0P/2WlkelllX5a3b5f0Er/A==" saltValue="h8N0Y8k/pyN/eeBAUnFkTg==" spinCount="100000" sheet="1" objects="1" scenarios="1"/>
  <mergeCells count="3">
    <mergeCell ref="C3:D3"/>
    <mergeCell ref="A5:A6"/>
    <mergeCell ref="D5:J5"/>
  </mergeCells>
  <phoneticPr fontId="7" type="noConversion"/>
  <dataValidations count="7">
    <dataValidation type="whole" operator="lessThan" allowBlank="1" showInputMessage="1" showErrorMessage="1" error="Įveskite neigiamą skaičių" sqref="C37:J37" xr:uid="{F15F3B66-02D4-425E-98AC-6A33DD242716}">
      <formula1>0</formula1>
    </dataValidation>
    <dataValidation type="whole" operator="lessThan" allowBlank="1" showInputMessage="1" showErrorMessage="1" error="Įveskite neigiamą skaičių" prompt="Įveskite neigiamą skaičių" sqref="C28:J28 C30:J30 C44" xr:uid="{98759A5C-B49C-47F3-AA83-265BD736CD58}">
      <formula1>0</formula1>
    </dataValidation>
    <dataValidation errorStyle="warning" allowBlank="1" showInputMessage="1" showErrorMessage="1" promptTitle="Atkreipkite dėmesį!" prompt=" Prognozuojamu laikotarpiu eliminuojamos tik palūkanos" sqref="B12" xr:uid="{83D86463-FCAF-452F-A279-2ED9EAA035D8}"/>
    <dataValidation errorStyle="information" allowBlank="1" showInputMessage="1" showErrorMessage="1" prompt="Neplanuojama" sqref="D27:J27 D45:J45" xr:uid="{671BE2E2-90DF-47ED-A3E8-831F677DC117}"/>
    <dataValidation errorStyle="warning" allowBlank="1" showInputMessage="1" showErrorMessage="1" prompt="Neplanuojama" sqref="D32:J32" xr:uid="{4C950F30-3A62-4F8A-B57A-3972E9A1EA07}"/>
    <dataValidation errorStyle="warning" allowBlank="1" showInputMessage="1" showErrorMessage="1" sqref="B28" xr:uid="{669156E0-71CA-43B8-9599-788C9FBD211C}"/>
    <dataValidation type="whole" operator="lessThan" allowBlank="1" showInputMessage="1" showErrorMessage="1" error="Įveskite neigiamą skaičių" prompt="Neplanuojama" sqref="D44:J44" xr:uid="{25D7689B-2BED-49BE-8D7B-1AC076FBC721}">
      <formula1>0</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3EBF-0F25-441B-8060-7D7CFB8F76CA}">
  <sheetPr>
    <tabColor theme="8"/>
  </sheetPr>
  <dimension ref="A1:M205"/>
  <sheetViews>
    <sheetView zoomScale="110" zoomScaleNormal="110" workbookViewId="0">
      <pane ySplit="7" topLeftCell="A83" activePane="bottomLeft" state="frozen"/>
      <selection pane="bottomLeft" activeCell="E57" sqref="E57"/>
    </sheetView>
  </sheetViews>
  <sheetFormatPr defaultRowHeight="14.4" x14ac:dyDescent="0.3"/>
  <cols>
    <col min="1" max="1" width="8.88671875" style="254"/>
    <col min="2" max="2" width="31.77734375" style="90" customWidth="1"/>
    <col min="3" max="10" width="12.6640625" style="90" customWidth="1"/>
    <col min="11" max="11" width="8.33203125" style="652" customWidth="1"/>
    <col min="12" max="12" width="66.109375" style="367" customWidth="1"/>
    <col min="13" max="16384" width="8.88671875" style="90"/>
  </cols>
  <sheetData>
    <row r="1" spans="1:12" ht="29.4" customHeight="1" x14ac:dyDescent="0.3">
      <c r="A1" s="217" t="s">
        <v>570</v>
      </c>
      <c r="B1" s="218" t="s">
        <v>523</v>
      </c>
      <c r="C1" s="219"/>
      <c r="D1" s="220"/>
      <c r="E1" s="220"/>
      <c r="F1" s="220"/>
      <c r="G1" s="221"/>
      <c r="H1" s="221"/>
      <c r="I1" s="221"/>
      <c r="J1" s="222"/>
      <c r="L1" s="717"/>
    </row>
    <row r="2" spans="1:12" s="768" customFormat="1" ht="16.2" customHeight="1" x14ac:dyDescent="0.3">
      <c r="A2" s="763"/>
      <c r="B2" s="764" t="str">
        <f>+XI.1_FA!B2</f>
        <v>Balanso lygybės patikrinimas</v>
      </c>
      <c r="C2" s="765">
        <f>C59-C102</f>
        <v>0</v>
      </c>
      <c r="D2" s="765">
        <f>D59-D102</f>
        <v>0</v>
      </c>
      <c r="E2" s="765">
        <f t="shared" ref="E2:J2" si="0">E59-E102</f>
        <v>0</v>
      </c>
      <c r="F2" s="765">
        <f t="shared" si="0"/>
        <v>0</v>
      </c>
      <c r="G2" s="765">
        <f t="shared" si="0"/>
        <v>0</v>
      </c>
      <c r="H2" s="765">
        <f t="shared" si="0"/>
        <v>0</v>
      </c>
      <c r="I2" s="765">
        <f t="shared" si="0"/>
        <v>0</v>
      </c>
      <c r="J2" s="766">
        <f t="shared" si="0"/>
        <v>0</v>
      </c>
      <c r="K2" s="769" t="str">
        <f>IF((COUNTIFS(C2:J2,"&gt;3")+COUNTIFS(C2:J2,"&lt;-3"))&gt;0,"Patikrinkite duomenis, turtas iš viso nėra lygus nuosavybei ir įsipareigojimams iš viso","-")</f>
        <v>-</v>
      </c>
      <c r="L2" s="767"/>
    </row>
    <row r="3" spans="1:12" s="109" customFormat="1" x14ac:dyDescent="0.3">
      <c r="A3" s="147" t="s">
        <v>659</v>
      </c>
      <c r="B3" s="148" t="s">
        <v>297</v>
      </c>
      <c r="C3" s="1156"/>
      <c r="D3" s="1156"/>
      <c r="E3" s="149"/>
      <c r="F3" s="149"/>
      <c r="G3" s="149"/>
      <c r="H3" s="149"/>
      <c r="I3" s="149"/>
      <c r="J3" s="150"/>
      <c r="K3" s="652"/>
      <c r="L3" s="717"/>
    </row>
    <row r="4" spans="1:12" s="111" customFormat="1" ht="4.8" customHeight="1" x14ac:dyDescent="0.3">
      <c r="A4" s="151"/>
      <c r="B4" s="152"/>
      <c r="C4" s="153"/>
      <c r="D4" s="153"/>
      <c r="E4" s="154"/>
      <c r="F4" s="154"/>
      <c r="G4" s="154"/>
      <c r="H4" s="154"/>
      <c r="I4" s="154"/>
      <c r="J4" s="155"/>
      <c r="K4" s="652"/>
      <c r="L4" s="717"/>
    </row>
    <row r="5" spans="1:12" x14ac:dyDescent="0.3">
      <c r="A5" s="1151" t="s">
        <v>191</v>
      </c>
      <c r="B5" s="156" t="s">
        <v>419</v>
      </c>
      <c r="C5" s="157" t="s">
        <v>267</v>
      </c>
      <c r="D5" s="1153" t="s">
        <v>27</v>
      </c>
      <c r="E5" s="1154"/>
      <c r="F5" s="1154"/>
      <c r="G5" s="1154"/>
      <c r="H5" s="1154"/>
      <c r="I5" s="1154"/>
      <c r="J5" s="1155"/>
      <c r="L5" s="717"/>
    </row>
    <row r="6" spans="1:12" x14ac:dyDescent="0.3">
      <c r="A6" s="1152"/>
      <c r="B6" s="158"/>
      <c r="C6" s="278" t="str">
        <f>+X!D17</f>
        <v>-</v>
      </c>
      <c r="D6" s="278" t="str">
        <f>+X!E17</f>
        <v>-</v>
      </c>
      <c r="E6" s="278" t="str">
        <f>+X!F17</f>
        <v>-</v>
      </c>
      <c r="F6" s="278" t="str">
        <f>+X!G17</f>
        <v>-</v>
      </c>
      <c r="G6" s="278" t="str">
        <f>+X!H17</f>
        <v>-</v>
      </c>
      <c r="H6" s="278" t="str">
        <f>+X!I17</f>
        <v>-</v>
      </c>
      <c r="I6" s="278" t="str">
        <f>+X!J17</f>
        <v>-</v>
      </c>
      <c r="J6" s="707" t="str">
        <f>+X!K17</f>
        <v>-</v>
      </c>
      <c r="L6" s="717"/>
    </row>
    <row r="7" spans="1:12" s="548" customFormat="1" ht="15" thickBot="1" x14ac:dyDescent="0.35">
      <c r="A7" s="159">
        <v>1</v>
      </c>
      <c r="B7" s="160">
        <v>2</v>
      </c>
      <c r="C7" s="160">
        <v>3</v>
      </c>
      <c r="D7" s="161">
        <v>4</v>
      </c>
      <c r="E7" s="162">
        <v>5</v>
      </c>
      <c r="F7" s="162">
        <v>6</v>
      </c>
      <c r="G7" s="162">
        <v>7</v>
      </c>
      <c r="H7" s="162">
        <v>8</v>
      </c>
      <c r="I7" s="162">
        <v>9</v>
      </c>
      <c r="J7" s="162">
        <v>10</v>
      </c>
      <c r="K7" s="661"/>
      <c r="L7" s="717"/>
    </row>
    <row r="8" spans="1:12" s="109" customFormat="1" ht="15" thickTop="1" x14ac:dyDescent="0.3">
      <c r="A8" s="167"/>
      <c r="B8" s="168" t="s">
        <v>301</v>
      </c>
      <c r="C8" s="169"/>
      <c r="D8" s="169"/>
      <c r="E8" s="169"/>
      <c r="F8" s="169"/>
      <c r="G8" s="169"/>
      <c r="H8" s="169"/>
      <c r="I8" s="169"/>
      <c r="J8" s="169"/>
      <c r="K8" s="652"/>
      <c r="L8" s="717"/>
    </row>
    <row r="9" spans="1:12" s="109" customFormat="1" x14ac:dyDescent="0.3">
      <c r="A9" s="170" t="s">
        <v>302</v>
      </c>
      <c r="B9" s="171" t="s">
        <v>298</v>
      </c>
      <c r="C9" s="172">
        <f>SUM(C10,C17,C27,C37)</f>
        <v>0</v>
      </c>
      <c r="D9" s="172">
        <f t="shared" ref="D9:J9" si="1">SUM(D10,D17,D27,D37)</f>
        <v>0</v>
      </c>
      <c r="E9" s="172">
        <f t="shared" si="1"/>
        <v>0</v>
      </c>
      <c r="F9" s="172">
        <f t="shared" si="1"/>
        <v>0</v>
      </c>
      <c r="G9" s="172">
        <f t="shared" si="1"/>
        <v>0</v>
      </c>
      <c r="H9" s="172">
        <f t="shared" si="1"/>
        <v>0</v>
      </c>
      <c r="I9" s="172">
        <f t="shared" si="1"/>
        <v>0</v>
      </c>
      <c r="J9" s="172">
        <f t="shared" si="1"/>
        <v>0</v>
      </c>
      <c r="K9" s="652"/>
      <c r="L9" s="717"/>
    </row>
    <row r="10" spans="1:12" x14ac:dyDescent="0.3">
      <c r="A10" s="252">
        <v>1</v>
      </c>
      <c r="B10" s="388" t="s">
        <v>299</v>
      </c>
      <c r="C10" s="389">
        <f>+IX!D60</f>
        <v>0</v>
      </c>
      <c r="D10" s="389">
        <f>+IX!E60</f>
        <v>0</v>
      </c>
      <c r="E10" s="389">
        <f>+IX!F60</f>
        <v>0</v>
      </c>
      <c r="F10" s="389">
        <f>+IX!G60</f>
        <v>0</v>
      </c>
      <c r="G10" s="389">
        <f>+IX!H60</f>
        <v>0</v>
      </c>
      <c r="H10" s="389">
        <f>+IX!I60</f>
        <v>0</v>
      </c>
      <c r="I10" s="389">
        <f>+IX!J60</f>
        <v>0</v>
      </c>
      <c r="J10" s="389">
        <f>+IX!K60</f>
        <v>0</v>
      </c>
      <c r="L10" s="717"/>
    </row>
    <row r="11" spans="1:12" x14ac:dyDescent="0.3">
      <c r="A11" s="252" t="s">
        <v>686</v>
      </c>
      <c r="B11" s="388" t="s">
        <v>524</v>
      </c>
      <c r="C11" s="577"/>
      <c r="D11" s="577"/>
      <c r="E11" s="577"/>
      <c r="F11" s="577"/>
      <c r="G11" s="577"/>
      <c r="H11" s="577"/>
      <c r="I11" s="577"/>
      <c r="J11" s="577"/>
      <c r="L11" s="717"/>
    </row>
    <row r="12" spans="1:12" x14ac:dyDescent="0.3">
      <c r="A12" s="252" t="s">
        <v>700</v>
      </c>
      <c r="B12" s="388" t="s">
        <v>525</v>
      </c>
      <c r="C12" s="577"/>
      <c r="D12" s="577"/>
      <c r="E12" s="577"/>
      <c r="F12" s="577"/>
      <c r="G12" s="577"/>
      <c r="H12" s="577"/>
      <c r="I12" s="577"/>
      <c r="J12" s="577"/>
      <c r="L12" s="717"/>
    </row>
    <row r="13" spans="1:12" x14ac:dyDescent="0.3">
      <c r="A13" s="252" t="s">
        <v>714</v>
      </c>
      <c r="B13" s="388" t="s">
        <v>526</v>
      </c>
      <c r="C13" s="577"/>
      <c r="D13" s="577"/>
      <c r="E13" s="577"/>
      <c r="F13" s="577"/>
      <c r="G13" s="577"/>
      <c r="H13" s="577"/>
      <c r="I13" s="577"/>
      <c r="J13" s="577"/>
      <c r="L13" s="717"/>
    </row>
    <row r="14" spans="1:12" x14ac:dyDescent="0.3">
      <c r="A14" s="252" t="s">
        <v>728</v>
      </c>
      <c r="B14" s="388" t="s">
        <v>527</v>
      </c>
      <c r="C14" s="577"/>
      <c r="D14" s="577"/>
      <c r="E14" s="577"/>
      <c r="F14" s="577"/>
      <c r="G14" s="577"/>
      <c r="H14" s="577"/>
      <c r="I14" s="577"/>
      <c r="J14" s="577"/>
      <c r="L14" s="717"/>
    </row>
    <row r="15" spans="1:12" x14ac:dyDescent="0.3">
      <c r="A15" s="252" t="s">
        <v>742</v>
      </c>
      <c r="B15" s="388" t="s">
        <v>528</v>
      </c>
      <c r="C15" s="577"/>
      <c r="D15" s="577"/>
      <c r="E15" s="577"/>
      <c r="F15" s="577"/>
      <c r="G15" s="577"/>
      <c r="H15" s="577"/>
      <c r="I15" s="577"/>
      <c r="J15" s="577"/>
      <c r="L15" s="717"/>
    </row>
    <row r="16" spans="1:12" x14ac:dyDescent="0.3">
      <c r="A16" s="252" t="s">
        <v>1073</v>
      </c>
      <c r="B16" s="388" t="s">
        <v>304</v>
      </c>
      <c r="C16" s="577"/>
      <c r="D16" s="577"/>
      <c r="E16" s="577"/>
      <c r="F16" s="577"/>
      <c r="G16" s="577"/>
      <c r="H16" s="577"/>
      <c r="I16" s="577"/>
      <c r="J16" s="577"/>
      <c r="L16" s="717"/>
    </row>
    <row r="17" spans="1:12" x14ac:dyDescent="0.3">
      <c r="A17" s="252">
        <v>2</v>
      </c>
      <c r="B17" s="388" t="s">
        <v>300</v>
      </c>
      <c r="C17" s="389">
        <f>SUM(C18:C23)+C26</f>
        <v>0</v>
      </c>
      <c r="D17" s="389">
        <f t="shared" ref="D17:J17" si="2">SUM(D18:D23)+D26</f>
        <v>0</v>
      </c>
      <c r="E17" s="389">
        <f t="shared" si="2"/>
        <v>0</v>
      </c>
      <c r="F17" s="389">
        <f t="shared" si="2"/>
        <v>0</v>
      </c>
      <c r="G17" s="389">
        <f t="shared" si="2"/>
        <v>0</v>
      </c>
      <c r="H17" s="389">
        <f t="shared" si="2"/>
        <v>0</v>
      </c>
      <c r="I17" s="389">
        <f t="shared" si="2"/>
        <v>0</v>
      </c>
      <c r="J17" s="389">
        <f t="shared" si="2"/>
        <v>0</v>
      </c>
      <c r="L17" s="717"/>
    </row>
    <row r="18" spans="1:12" x14ac:dyDescent="0.3">
      <c r="A18" s="252" t="s">
        <v>571</v>
      </c>
      <c r="B18" s="388" t="s">
        <v>223</v>
      </c>
      <c r="C18" s="389">
        <f>+IX!D10</f>
        <v>0</v>
      </c>
      <c r="D18" s="389">
        <f>+IX!E10</f>
        <v>0</v>
      </c>
      <c r="E18" s="389">
        <f>+IX!F10</f>
        <v>0</v>
      </c>
      <c r="F18" s="389">
        <f>+IX!G10</f>
        <v>0</v>
      </c>
      <c r="G18" s="389">
        <f>+IX!H10</f>
        <v>0</v>
      </c>
      <c r="H18" s="389">
        <f>+IX!I10</f>
        <v>0</v>
      </c>
      <c r="I18" s="389">
        <f>+IX!J10</f>
        <v>0</v>
      </c>
      <c r="J18" s="389">
        <f>+IX!K10</f>
        <v>0</v>
      </c>
      <c r="L18" s="717"/>
    </row>
    <row r="19" spans="1:12" x14ac:dyDescent="0.3">
      <c r="A19" s="252" t="s">
        <v>765</v>
      </c>
      <c r="B19" s="388" t="s">
        <v>227</v>
      </c>
      <c r="C19" s="390">
        <f>+IX!D20</f>
        <v>0</v>
      </c>
      <c r="D19" s="390">
        <f>+IX!E20</f>
        <v>0</v>
      </c>
      <c r="E19" s="390">
        <f>+IX!F20</f>
        <v>0</v>
      </c>
      <c r="F19" s="390">
        <f>+IX!G20</f>
        <v>0</v>
      </c>
      <c r="G19" s="390">
        <f>+IX!H20</f>
        <v>0</v>
      </c>
      <c r="H19" s="390">
        <f>+IX!I20</f>
        <v>0</v>
      </c>
      <c r="I19" s="390">
        <f>+IX!J20</f>
        <v>0</v>
      </c>
      <c r="J19" s="390">
        <f>+IX!K20</f>
        <v>0</v>
      </c>
      <c r="L19" s="717"/>
    </row>
    <row r="20" spans="1:12" x14ac:dyDescent="0.3">
      <c r="A20" s="252" t="s">
        <v>775</v>
      </c>
      <c r="B20" s="388" t="s">
        <v>303</v>
      </c>
      <c r="C20" s="390">
        <f>+IX!D30</f>
        <v>0</v>
      </c>
      <c r="D20" s="390">
        <f>+IX!E30</f>
        <v>0</v>
      </c>
      <c r="E20" s="390">
        <f>+IX!F30</f>
        <v>0</v>
      </c>
      <c r="F20" s="390">
        <f>+IX!G30</f>
        <v>0</v>
      </c>
      <c r="G20" s="390">
        <f>+IX!H30</f>
        <v>0</v>
      </c>
      <c r="H20" s="390">
        <f>+IX!I30</f>
        <v>0</v>
      </c>
      <c r="I20" s="390">
        <f>+IX!J30</f>
        <v>0</v>
      </c>
      <c r="J20" s="390">
        <f>+IX!K30</f>
        <v>0</v>
      </c>
      <c r="L20" s="717"/>
    </row>
    <row r="21" spans="1:12" x14ac:dyDescent="0.3">
      <c r="A21" s="252" t="s">
        <v>785</v>
      </c>
      <c r="B21" s="388" t="s">
        <v>289</v>
      </c>
      <c r="C21" s="390">
        <f>+IX!D40</f>
        <v>0</v>
      </c>
      <c r="D21" s="390">
        <f>+IX!E40</f>
        <v>0</v>
      </c>
      <c r="E21" s="390">
        <f>+IX!F40</f>
        <v>0</v>
      </c>
      <c r="F21" s="390">
        <f>+IX!G40</f>
        <v>0</v>
      </c>
      <c r="G21" s="390">
        <f>+IX!H40</f>
        <v>0</v>
      </c>
      <c r="H21" s="390">
        <f>+IX!I40</f>
        <v>0</v>
      </c>
      <c r="I21" s="390">
        <f>+IX!J40</f>
        <v>0</v>
      </c>
      <c r="J21" s="390">
        <f>+IX!K40</f>
        <v>0</v>
      </c>
      <c r="L21" s="717"/>
    </row>
    <row r="22" spans="1:12" x14ac:dyDescent="0.3">
      <c r="A22" s="252" t="s">
        <v>795</v>
      </c>
      <c r="B22" s="391" t="s">
        <v>290</v>
      </c>
      <c r="C22" s="390">
        <f>+IX!D50</f>
        <v>0</v>
      </c>
      <c r="D22" s="390">
        <f>+IX!E50</f>
        <v>0</v>
      </c>
      <c r="E22" s="390">
        <f>+IX!F50</f>
        <v>0</v>
      </c>
      <c r="F22" s="390">
        <f>+IX!G50</f>
        <v>0</v>
      </c>
      <c r="G22" s="390">
        <f>+IX!H50</f>
        <v>0</v>
      </c>
      <c r="H22" s="390">
        <f>+IX!I50</f>
        <v>0</v>
      </c>
      <c r="I22" s="390">
        <f>+IX!J50</f>
        <v>0</v>
      </c>
      <c r="J22" s="390">
        <f>+IX!K50</f>
        <v>0</v>
      </c>
      <c r="L22" s="717"/>
    </row>
    <row r="23" spans="1:12" x14ac:dyDescent="0.3">
      <c r="A23" s="252" t="s">
        <v>1084</v>
      </c>
      <c r="B23" s="391" t="s">
        <v>529</v>
      </c>
      <c r="C23" s="390">
        <f>SUM(C24:C25)</f>
        <v>0</v>
      </c>
      <c r="D23" s="390">
        <f t="shared" ref="D23:J23" si="3">SUM(D24:D25)</f>
        <v>0</v>
      </c>
      <c r="E23" s="390">
        <f t="shared" si="3"/>
        <v>0</v>
      </c>
      <c r="F23" s="390">
        <f t="shared" si="3"/>
        <v>0</v>
      </c>
      <c r="G23" s="390">
        <f t="shared" si="3"/>
        <v>0</v>
      </c>
      <c r="H23" s="390">
        <f t="shared" si="3"/>
        <v>0</v>
      </c>
      <c r="I23" s="390">
        <f t="shared" si="3"/>
        <v>0</v>
      </c>
      <c r="J23" s="390">
        <f t="shared" si="3"/>
        <v>0</v>
      </c>
      <c r="L23" s="717"/>
    </row>
    <row r="24" spans="1:12" x14ac:dyDescent="0.3">
      <c r="A24" s="252" t="s">
        <v>1116</v>
      </c>
      <c r="B24" s="391" t="s">
        <v>223</v>
      </c>
      <c r="C24" s="392"/>
      <c r="D24" s="392"/>
      <c r="E24" s="392"/>
      <c r="F24" s="392"/>
      <c r="G24" s="392"/>
      <c r="H24" s="392"/>
      <c r="I24" s="392"/>
      <c r="J24" s="392"/>
      <c r="L24" s="717"/>
    </row>
    <row r="25" spans="1:12" x14ac:dyDescent="0.3">
      <c r="A25" s="252" t="s">
        <v>1117</v>
      </c>
      <c r="B25" s="391" t="s">
        <v>530</v>
      </c>
      <c r="C25" s="392"/>
      <c r="D25" s="392"/>
      <c r="E25" s="392"/>
      <c r="F25" s="392"/>
      <c r="G25" s="392"/>
      <c r="H25" s="392"/>
      <c r="I25" s="392"/>
      <c r="J25" s="392"/>
      <c r="L25" s="717"/>
    </row>
    <row r="26" spans="1:12" ht="24" customHeight="1" x14ac:dyDescent="0.3">
      <c r="A26" s="252" t="s">
        <v>1085</v>
      </c>
      <c r="B26" s="393" t="s">
        <v>531</v>
      </c>
      <c r="C26" s="392"/>
      <c r="D26" s="392"/>
      <c r="E26" s="392"/>
      <c r="F26" s="392"/>
      <c r="G26" s="392"/>
      <c r="H26" s="392"/>
      <c r="I26" s="392"/>
      <c r="J26" s="392"/>
      <c r="L26" s="717"/>
    </row>
    <row r="27" spans="1:12" x14ac:dyDescent="0.3">
      <c r="A27" s="252">
        <v>3</v>
      </c>
      <c r="B27" s="391" t="s">
        <v>306</v>
      </c>
      <c r="C27" s="390">
        <f>SUM(C28:C36)</f>
        <v>0</v>
      </c>
      <c r="D27" s="390">
        <f t="shared" ref="D27:J27" si="4">SUM(D28:D36)</f>
        <v>0</v>
      </c>
      <c r="E27" s="390">
        <f t="shared" si="4"/>
        <v>0</v>
      </c>
      <c r="F27" s="390">
        <f t="shared" si="4"/>
        <v>0</v>
      </c>
      <c r="G27" s="390">
        <f t="shared" si="4"/>
        <v>0</v>
      </c>
      <c r="H27" s="390">
        <f t="shared" si="4"/>
        <v>0</v>
      </c>
      <c r="I27" s="390">
        <f t="shared" si="4"/>
        <v>0</v>
      </c>
      <c r="J27" s="390">
        <f t="shared" si="4"/>
        <v>0</v>
      </c>
      <c r="L27" s="717"/>
    </row>
    <row r="28" spans="1:12" x14ac:dyDescent="0.3">
      <c r="A28" s="252" t="s">
        <v>649</v>
      </c>
      <c r="B28" s="391" t="s">
        <v>532</v>
      </c>
      <c r="C28" s="392"/>
      <c r="D28" s="392"/>
      <c r="E28" s="392"/>
      <c r="F28" s="392"/>
      <c r="G28" s="392"/>
      <c r="H28" s="392"/>
      <c r="I28" s="392"/>
      <c r="J28" s="392"/>
      <c r="L28" s="717"/>
    </row>
    <row r="29" spans="1:12" x14ac:dyDescent="0.3">
      <c r="A29" s="252" t="s">
        <v>819</v>
      </c>
      <c r="B29" s="391" t="s">
        <v>533</v>
      </c>
      <c r="C29" s="392"/>
      <c r="D29" s="392"/>
      <c r="E29" s="392"/>
      <c r="F29" s="392"/>
      <c r="G29" s="392"/>
      <c r="H29" s="392"/>
      <c r="I29" s="392"/>
      <c r="J29" s="392"/>
      <c r="L29" s="717"/>
    </row>
    <row r="30" spans="1:12" x14ac:dyDescent="0.3">
      <c r="A30" s="252" t="s">
        <v>833</v>
      </c>
      <c r="B30" s="391" t="s">
        <v>534</v>
      </c>
      <c r="C30" s="392"/>
      <c r="D30" s="392"/>
      <c r="E30" s="392"/>
      <c r="F30" s="392"/>
      <c r="G30" s="392"/>
      <c r="H30" s="392"/>
      <c r="I30" s="392"/>
      <c r="J30" s="392"/>
      <c r="L30" s="717"/>
    </row>
    <row r="31" spans="1:12" x14ac:dyDescent="0.3">
      <c r="A31" s="252" t="s">
        <v>847</v>
      </c>
      <c r="B31" s="391" t="s">
        <v>535</v>
      </c>
      <c r="C31" s="392"/>
      <c r="D31" s="392"/>
      <c r="E31" s="392"/>
      <c r="F31" s="392"/>
      <c r="G31" s="392"/>
      <c r="H31" s="392"/>
      <c r="I31" s="392"/>
      <c r="J31" s="392"/>
      <c r="L31" s="717"/>
    </row>
    <row r="32" spans="1:12" x14ac:dyDescent="0.3">
      <c r="A32" s="252" t="s">
        <v>861</v>
      </c>
      <c r="B32" s="391" t="s">
        <v>536</v>
      </c>
      <c r="C32" s="392"/>
      <c r="D32" s="392"/>
      <c r="E32" s="392"/>
      <c r="F32" s="392"/>
      <c r="G32" s="392"/>
      <c r="H32" s="392"/>
      <c r="I32" s="392"/>
      <c r="J32" s="392"/>
      <c r="L32" s="717"/>
    </row>
    <row r="33" spans="1:12" x14ac:dyDescent="0.3">
      <c r="A33" s="252" t="s">
        <v>1076</v>
      </c>
      <c r="B33" s="391" t="s">
        <v>537</v>
      </c>
      <c r="C33" s="392"/>
      <c r="D33" s="392"/>
      <c r="E33" s="392"/>
      <c r="F33" s="392"/>
      <c r="G33" s="392"/>
      <c r="H33" s="392"/>
      <c r="I33" s="392"/>
      <c r="J33" s="392"/>
      <c r="L33" s="717"/>
    </row>
    <row r="34" spans="1:12" x14ac:dyDescent="0.3">
      <c r="A34" s="252" t="s">
        <v>1077</v>
      </c>
      <c r="B34" s="391" t="s">
        <v>538</v>
      </c>
      <c r="C34" s="392"/>
      <c r="D34" s="392"/>
      <c r="E34" s="392"/>
      <c r="F34" s="392"/>
      <c r="G34" s="392"/>
      <c r="H34" s="392"/>
      <c r="I34" s="392"/>
      <c r="J34" s="392"/>
      <c r="L34" s="717"/>
    </row>
    <row r="35" spans="1:12" x14ac:dyDescent="0.3">
      <c r="A35" s="252" t="s">
        <v>1088</v>
      </c>
      <c r="B35" s="391" t="s">
        <v>539</v>
      </c>
      <c r="C35" s="392"/>
      <c r="D35" s="392"/>
      <c r="E35" s="392"/>
      <c r="F35" s="392"/>
      <c r="G35" s="392"/>
      <c r="H35" s="392"/>
      <c r="I35" s="392"/>
      <c r="J35" s="392"/>
      <c r="L35" s="717"/>
    </row>
    <row r="36" spans="1:12" x14ac:dyDescent="0.3">
      <c r="A36" s="252" t="s">
        <v>1089</v>
      </c>
      <c r="B36" s="391" t="s">
        <v>540</v>
      </c>
      <c r="C36" s="392"/>
      <c r="D36" s="392"/>
      <c r="E36" s="392"/>
      <c r="F36" s="392"/>
      <c r="G36" s="392"/>
      <c r="H36" s="392"/>
      <c r="I36" s="392"/>
      <c r="J36" s="392"/>
      <c r="L36" s="717"/>
    </row>
    <row r="37" spans="1:12" x14ac:dyDescent="0.3">
      <c r="A37" s="252">
        <v>4</v>
      </c>
      <c r="B37" s="391" t="s">
        <v>307</v>
      </c>
      <c r="C37" s="390">
        <f>SUM(C38:C40)</f>
        <v>0</v>
      </c>
      <c r="D37" s="390">
        <f t="shared" ref="D37:J37" si="5">SUM(D38:D40)</f>
        <v>0</v>
      </c>
      <c r="E37" s="390">
        <f t="shared" si="5"/>
        <v>0</v>
      </c>
      <c r="F37" s="390">
        <f t="shared" si="5"/>
        <v>0</v>
      </c>
      <c r="G37" s="390">
        <f t="shared" si="5"/>
        <v>0</v>
      </c>
      <c r="H37" s="390">
        <f t="shared" si="5"/>
        <v>0</v>
      </c>
      <c r="I37" s="390">
        <f t="shared" si="5"/>
        <v>0</v>
      </c>
      <c r="J37" s="390">
        <f t="shared" si="5"/>
        <v>0</v>
      </c>
      <c r="L37" s="717"/>
    </row>
    <row r="38" spans="1:12" x14ac:dyDescent="0.3">
      <c r="A38" s="252" t="s">
        <v>876</v>
      </c>
      <c r="B38" s="391" t="s">
        <v>541</v>
      </c>
      <c r="C38" s="392"/>
      <c r="D38" s="392"/>
      <c r="E38" s="392"/>
      <c r="F38" s="392"/>
      <c r="G38" s="392"/>
      <c r="H38" s="392"/>
      <c r="I38" s="392"/>
      <c r="J38" s="392"/>
      <c r="L38" s="717"/>
    </row>
    <row r="39" spans="1:12" x14ac:dyDescent="0.3">
      <c r="A39" s="252" t="s">
        <v>888</v>
      </c>
      <c r="B39" s="391" t="s">
        <v>308</v>
      </c>
      <c r="C39" s="392"/>
      <c r="D39" s="392"/>
      <c r="E39" s="392"/>
      <c r="F39" s="392"/>
      <c r="G39" s="392"/>
      <c r="H39" s="392"/>
      <c r="I39" s="392"/>
      <c r="J39" s="392"/>
      <c r="L39" s="717"/>
    </row>
    <row r="40" spans="1:12" x14ac:dyDescent="0.3">
      <c r="A40" s="252" t="s">
        <v>900</v>
      </c>
      <c r="B40" s="391" t="s">
        <v>309</v>
      </c>
      <c r="C40" s="392"/>
      <c r="D40" s="392"/>
      <c r="E40" s="392"/>
      <c r="F40" s="392"/>
      <c r="G40" s="392"/>
      <c r="H40" s="392"/>
      <c r="I40" s="392"/>
      <c r="J40" s="392"/>
      <c r="L40" s="717"/>
    </row>
    <row r="41" spans="1:12" s="109" customFormat="1" x14ac:dyDescent="0.3">
      <c r="A41" s="394" t="s">
        <v>310</v>
      </c>
      <c r="B41" s="395" t="s">
        <v>311</v>
      </c>
      <c r="C41" s="396">
        <f>SUM(C42,C49,C54,C57)</f>
        <v>0</v>
      </c>
      <c r="D41" s="396">
        <f t="shared" ref="D41:J41" si="6">SUM(D42,D49,D54,D57)</f>
        <v>0</v>
      </c>
      <c r="E41" s="396">
        <f t="shared" si="6"/>
        <v>0</v>
      </c>
      <c r="F41" s="396">
        <f t="shared" si="6"/>
        <v>0</v>
      </c>
      <c r="G41" s="396">
        <f t="shared" si="6"/>
        <v>0</v>
      </c>
      <c r="H41" s="396">
        <f t="shared" si="6"/>
        <v>0</v>
      </c>
      <c r="I41" s="396">
        <f t="shared" si="6"/>
        <v>0</v>
      </c>
      <c r="J41" s="396">
        <f t="shared" si="6"/>
        <v>0</v>
      </c>
      <c r="K41" s="652"/>
      <c r="L41" s="717"/>
    </row>
    <row r="42" spans="1:12" s="109" customFormat="1" x14ac:dyDescent="0.3">
      <c r="A42" s="252">
        <v>5</v>
      </c>
      <c r="B42" s="397" t="s">
        <v>312</v>
      </c>
      <c r="C42" s="390">
        <f>SUM(C43:C48)</f>
        <v>0</v>
      </c>
      <c r="D42" s="390">
        <f t="shared" ref="D42:J42" si="7">SUM(D43:D48)</f>
        <v>0</v>
      </c>
      <c r="E42" s="390">
        <f t="shared" si="7"/>
        <v>0</v>
      </c>
      <c r="F42" s="390">
        <f t="shared" si="7"/>
        <v>0</v>
      </c>
      <c r="G42" s="390">
        <f t="shared" si="7"/>
        <v>0</v>
      </c>
      <c r="H42" s="390">
        <f t="shared" si="7"/>
        <v>0</v>
      </c>
      <c r="I42" s="390">
        <f t="shared" si="7"/>
        <v>0</v>
      </c>
      <c r="J42" s="390">
        <f t="shared" si="7"/>
        <v>0</v>
      </c>
      <c r="K42" s="652"/>
      <c r="L42" s="717"/>
    </row>
    <row r="43" spans="1:12" ht="26.4" customHeight="1" x14ac:dyDescent="0.3">
      <c r="A43" s="252" t="s">
        <v>937</v>
      </c>
      <c r="B43" s="414" t="s">
        <v>313</v>
      </c>
      <c r="C43" s="392"/>
      <c r="D43" s="392"/>
      <c r="E43" s="392"/>
      <c r="F43" s="392"/>
      <c r="G43" s="392"/>
      <c r="H43" s="392"/>
      <c r="I43" s="392"/>
      <c r="J43" s="392"/>
      <c r="L43" s="717"/>
    </row>
    <row r="44" spans="1:12" ht="35.4" customHeight="1" x14ac:dyDescent="0.3">
      <c r="A44" s="252" t="s">
        <v>938</v>
      </c>
      <c r="B44" s="414" t="s">
        <v>314</v>
      </c>
      <c r="C44" s="392"/>
      <c r="D44" s="392"/>
      <c r="E44" s="392"/>
      <c r="F44" s="392"/>
      <c r="G44" s="392"/>
      <c r="H44" s="392"/>
      <c r="I44" s="392"/>
      <c r="J44" s="392"/>
      <c r="L44" s="717"/>
    </row>
    <row r="45" spans="1:12" ht="20.399999999999999" x14ac:dyDescent="0.3">
      <c r="A45" s="252" t="s">
        <v>939</v>
      </c>
      <c r="B45" s="414" t="s">
        <v>315</v>
      </c>
      <c r="C45" s="392"/>
      <c r="D45" s="392"/>
      <c r="E45" s="392"/>
      <c r="F45" s="392"/>
      <c r="G45" s="392"/>
      <c r="H45" s="392"/>
      <c r="I45" s="392"/>
      <c r="J45" s="392"/>
      <c r="L45" s="717"/>
    </row>
    <row r="46" spans="1:12" x14ac:dyDescent="0.3">
      <c r="A46" s="252" t="s">
        <v>940</v>
      </c>
      <c r="B46" s="414" t="s">
        <v>308</v>
      </c>
      <c r="C46" s="392"/>
      <c r="D46" s="392"/>
      <c r="E46" s="392"/>
      <c r="F46" s="392"/>
      <c r="G46" s="392"/>
      <c r="H46" s="392"/>
      <c r="I46" s="392"/>
      <c r="J46" s="392"/>
      <c r="L46" s="717"/>
    </row>
    <row r="47" spans="1:12" x14ac:dyDescent="0.3">
      <c r="A47" s="252" t="s">
        <v>941</v>
      </c>
      <c r="B47" s="414" t="s">
        <v>316</v>
      </c>
      <c r="C47" s="392"/>
      <c r="D47" s="392"/>
      <c r="E47" s="392"/>
      <c r="F47" s="392"/>
      <c r="G47" s="392"/>
      <c r="H47" s="392"/>
      <c r="I47" s="392"/>
      <c r="J47" s="392"/>
      <c r="L47" s="717"/>
    </row>
    <row r="48" spans="1:12" x14ac:dyDescent="0.3">
      <c r="A48" s="252" t="s">
        <v>1049</v>
      </c>
      <c r="B48" s="414" t="s">
        <v>304</v>
      </c>
      <c r="C48" s="392"/>
      <c r="D48" s="392"/>
      <c r="E48" s="392"/>
      <c r="F48" s="392"/>
      <c r="G48" s="392"/>
      <c r="H48" s="392"/>
      <c r="I48" s="392"/>
      <c r="J48" s="392"/>
      <c r="L48" s="717"/>
    </row>
    <row r="49" spans="1:12" x14ac:dyDescent="0.3">
      <c r="A49" s="252">
        <v>6</v>
      </c>
      <c r="B49" s="414" t="s">
        <v>317</v>
      </c>
      <c r="C49" s="390">
        <f>SUM(C50:C53)</f>
        <v>0</v>
      </c>
      <c r="D49" s="390">
        <f t="shared" ref="D49:J49" si="8">SUM(D50:D53)</f>
        <v>0</v>
      </c>
      <c r="E49" s="390">
        <f t="shared" si="8"/>
        <v>0</v>
      </c>
      <c r="F49" s="390">
        <f t="shared" si="8"/>
        <v>0</v>
      </c>
      <c r="G49" s="390">
        <f t="shared" si="8"/>
        <v>0</v>
      </c>
      <c r="H49" s="390">
        <f t="shared" si="8"/>
        <v>0</v>
      </c>
      <c r="I49" s="390">
        <f t="shared" si="8"/>
        <v>0</v>
      </c>
      <c r="J49" s="390">
        <f t="shared" si="8"/>
        <v>0</v>
      </c>
      <c r="L49" s="717"/>
    </row>
    <row r="50" spans="1:12" x14ac:dyDescent="0.3">
      <c r="A50" s="252" t="s">
        <v>1052</v>
      </c>
      <c r="B50" s="414" t="s">
        <v>318</v>
      </c>
      <c r="C50" s="392"/>
      <c r="D50" s="392"/>
      <c r="E50" s="392"/>
      <c r="F50" s="392"/>
      <c r="G50" s="392"/>
      <c r="H50" s="392"/>
      <c r="I50" s="392"/>
      <c r="J50" s="392"/>
      <c r="L50" s="717"/>
    </row>
    <row r="51" spans="1:12" x14ac:dyDescent="0.3">
      <c r="A51" s="252" t="s">
        <v>137</v>
      </c>
      <c r="B51" s="414" t="s">
        <v>542</v>
      </c>
      <c r="C51" s="392"/>
      <c r="D51" s="392"/>
      <c r="E51" s="392"/>
      <c r="F51" s="392"/>
      <c r="G51" s="392"/>
      <c r="H51" s="392"/>
      <c r="I51" s="392"/>
      <c r="J51" s="392"/>
      <c r="L51" s="717"/>
    </row>
    <row r="52" spans="1:12" x14ac:dyDescent="0.3">
      <c r="A52" s="252" t="s">
        <v>1053</v>
      </c>
      <c r="B52" s="414" t="s">
        <v>543</v>
      </c>
      <c r="C52" s="392"/>
      <c r="D52" s="392"/>
      <c r="E52" s="392"/>
      <c r="F52" s="392"/>
      <c r="G52" s="392"/>
      <c r="H52" s="392"/>
      <c r="I52" s="392"/>
      <c r="J52" s="392"/>
      <c r="L52" s="717"/>
    </row>
    <row r="53" spans="1:12" x14ac:dyDescent="0.3">
      <c r="A53" s="252" t="s">
        <v>138</v>
      </c>
      <c r="B53" s="414" t="s">
        <v>319</v>
      </c>
      <c r="C53" s="392"/>
      <c r="D53" s="392"/>
      <c r="E53" s="392"/>
      <c r="F53" s="392"/>
      <c r="G53" s="392"/>
      <c r="H53" s="392"/>
      <c r="I53" s="392"/>
      <c r="J53" s="392"/>
      <c r="L53" s="717"/>
    </row>
    <row r="54" spans="1:12" x14ac:dyDescent="0.3">
      <c r="A54" s="252">
        <v>7</v>
      </c>
      <c r="B54" s="414" t="s">
        <v>544</v>
      </c>
      <c r="C54" s="390">
        <f>SUM(C55:C56)</f>
        <v>0</v>
      </c>
      <c r="D54" s="390">
        <f t="shared" ref="D54:J54" si="9">SUM(D55:D56)</f>
        <v>0</v>
      </c>
      <c r="E54" s="390">
        <f t="shared" si="9"/>
        <v>0</v>
      </c>
      <c r="F54" s="390">
        <f t="shared" si="9"/>
        <v>0</v>
      </c>
      <c r="G54" s="390">
        <f t="shared" si="9"/>
        <v>0</v>
      </c>
      <c r="H54" s="390">
        <f t="shared" si="9"/>
        <v>0</v>
      </c>
      <c r="I54" s="390">
        <f t="shared" si="9"/>
        <v>0</v>
      </c>
      <c r="J54" s="390">
        <f t="shared" si="9"/>
        <v>0</v>
      </c>
      <c r="L54" s="717"/>
    </row>
    <row r="55" spans="1:12" x14ac:dyDescent="0.3">
      <c r="A55" s="252" t="s">
        <v>1057</v>
      </c>
      <c r="B55" s="414" t="s">
        <v>532</v>
      </c>
      <c r="C55" s="392"/>
      <c r="D55" s="392"/>
      <c r="E55" s="392"/>
      <c r="F55" s="392"/>
      <c r="G55" s="392"/>
      <c r="H55" s="392"/>
      <c r="I55" s="392"/>
      <c r="J55" s="392"/>
      <c r="L55" s="717"/>
    </row>
    <row r="56" spans="1:12" x14ac:dyDescent="0.3">
      <c r="A56" s="252" t="s">
        <v>1058</v>
      </c>
      <c r="B56" s="414" t="s">
        <v>545</v>
      </c>
      <c r="C56" s="392"/>
      <c r="D56" s="392"/>
      <c r="E56" s="392"/>
      <c r="F56" s="392"/>
      <c r="G56" s="392"/>
      <c r="H56" s="392"/>
      <c r="I56" s="392"/>
      <c r="J56" s="392"/>
      <c r="L56" s="717"/>
    </row>
    <row r="57" spans="1:12" x14ac:dyDescent="0.3">
      <c r="A57" s="252">
        <v>8</v>
      </c>
      <c r="B57" s="414" t="s">
        <v>546</v>
      </c>
      <c r="C57" s="390">
        <f>+XI.3_JA!C70</f>
        <v>0</v>
      </c>
      <c r="D57" s="390">
        <f>+XI.3_JA!D70</f>
        <v>0</v>
      </c>
      <c r="E57" s="390">
        <f>+XI.3_JA!E70</f>
        <v>0</v>
      </c>
      <c r="F57" s="390">
        <f>+XI.3_JA!F70</f>
        <v>0</v>
      </c>
      <c r="G57" s="390">
        <f>+XI.3_JA!G70</f>
        <v>0</v>
      </c>
      <c r="H57" s="390">
        <f>+XI.3_JA!H70</f>
        <v>0</v>
      </c>
      <c r="I57" s="390">
        <f>+XI.3_JA!I70</f>
        <v>0</v>
      </c>
      <c r="J57" s="390">
        <f>+XI.3_JA!J70</f>
        <v>0</v>
      </c>
      <c r="K57" s="778" t="str">
        <f>IF(COUNTIFS(C57:J57,"&lt;0")&gt;0,"Klaida! Pinigų likutis negali būti neigiamas","-")</f>
        <v>-</v>
      </c>
      <c r="L57" s="717"/>
    </row>
    <row r="58" spans="1:12" s="109" customFormat="1" ht="20.399999999999999" x14ac:dyDescent="0.3">
      <c r="A58" s="394" t="s">
        <v>322</v>
      </c>
      <c r="B58" s="549" t="s">
        <v>323</v>
      </c>
      <c r="C58" s="398"/>
      <c r="D58" s="398"/>
      <c r="E58" s="398"/>
      <c r="F58" s="398"/>
      <c r="G58" s="398"/>
      <c r="H58" s="398"/>
      <c r="I58" s="398"/>
      <c r="J58" s="398"/>
      <c r="K58" s="652"/>
      <c r="L58" s="717"/>
    </row>
    <row r="59" spans="1:12" s="109" customFormat="1" ht="15" thickBot="1" x14ac:dyDescent="0.35">
      <c r="A59" s="399"/>
      <c r="B59" s="400" t="s">
        <v>547</v>
      </c>
      <c r="C59" s="401">
        <f>SUM(C9,C41,C58)</f>
        <v>0</v>
      </c>
      <c r="D59" s="401">
        <f t="shared" ref="D59:J59" si="10">SUM(D9,D41,D58)</f>
        <v>0</v>
      </c>
      <c r="E59" s="401">
        <f>SUM(E9,E41,E58)</f>
        <v>0</v>
      </c>
      <c r="F59" s="401">
        <f t="shared" si="10"/>
        <v>0</v>
      </c>
      <c r="G59" s="401">
        <f t="shared" si="10"/>
        <v>0</v>
      </c>
      <c r="H59" s="401">
        <f t="shared" si="10"/>
        <v>0</v>
      </c>
      <c r="I59" s="401">
        <f t="shared" si="10"/>
        <v>0</v>
      </c>
      <c r="J59" s="401">
        <f t="shared" si="10"/>
        <v>0</v>
      </c>
      <c r="K59" s="652"/>
      <c r="L59" s="717"/>
    </row>
    <row r="60" spans="1:12" s="109" customFormat="1" ht="15" thickTop="1" x14ac:dyDescent="0.3">
      <c r="A60" s="402"/>
      <c r="B60" s="403" t="s">
        <v>548</v>
      </c>
      <c r="C60" s="404"/>
      <c r="D60" s="404"/>
      <c r="E60" s="404"/>
      <c r="F60" s="404"/>
      <c r="G60" s="404"/>
      <c r="H60" s="404"/>
      <c r="I60" s="404"/>
      <c r="J60" s="404"/>
      <c r="K60" s="652"/>
      <c r="L60" s="717"/>
    </row>
    <row r="61" spans="1:12" s="109" customFormat="1" x14ac:dyDescent="0.3">
      <c r="A61" s="405" t="s">
        <v>325</v>
      </c>
      <c r="B61" s="406" t="s">
        <v>328</v>
      </c>
      <c r="C61" s="409">
        <f>SUM(C62,C66:C68,C72)</f>
        <v>0</v>
      </c>
      <c r="D61" s="409">
        <f t="shared" ref="D61:J61" si="11">SUM(D62,D66:D68,D72)</f>
        <v>0</v>
      </c>
      <c r="E61" s="409">
        <f t="shared" si="11"/>
        <v>0</v>
      </c>
      <c r="F61" s="409">
        <f t="shared" si="11"/>
        <v>0</v>
      </c>
      <c r="G61" s="409">
        <f t="shared" si="11"/>
        <v>0</v>
      </c>
      <c r="H61" s="409">
        <f t="shared" si="11"/>
        <v>0</v>
      </c>
      <c r="I61" s="409">
        <f t="shared" si="11"/>
        <v>0</v>
      </c>
      <c r="J61" s="409">
        <f t="shared" si="11"/>
        <v>0</v>
      </c>
      <c r="K61" s="652"/>
      <c r="L61" s="717"/>
    </row>
    <row r="62" spans="1:12" s="109" customFormat="1" x14ac:dyDescent="0.3">
      <c r="A62" s="407">
        <v>9</v>
      </c>
      <c r="B62" s="408" t="s">
        <v>549</v>
      </c>
      <c r="C62" s="409">
        <f>SUM(C63,C64,C65)</f>
        <v>0</v>
      </c>
      <c r="D62" s="409">
        <f t="shared" ref="D62:J62" si="12">SUM(D63,D64,D65)</f>
        <v>0</v>
      </c>
      <c r="E62" s="409">
        <f t="shared" si="12"/>
        <v>0</v>
      </c>
      <c r="F62" s="409">
        <f t="shared" si="12"/>
        <v>0</v>
      </c>
      <c r="G62" s="409">
        <f t="shared" si="12"/>
        <v>0</v>
      </c>
      <c r="H62" s="409">
        <f t="shared" si="12"/>
        <v>0</v>
      </c>
      <c r="I62" s="409">
        <f t="shared" si="12"/>
        <v>0</v>
      </c>
      <c r="J62" s="409">
        <f t="shared" si="12"/>
        <v>0</v>
      </c>
      <c r="K62" s="652"/>
      <c r="L62" s="717"/>
    </row>
    <row r="63" spans="1:12" s="109" customFormat="1" ht="20.399999999999999" x14ac:dyDescent="0.3">
      <c r="A63" s="407" t="s">
        <v>291</v>
      </c>
      <c r="B63" s="410" t="s">
        <v>550</v>
      </c>
      <c r="C63" s="579"/>
      <c r="D63" s="579"/>
      <c r="E63" s="579"/>
      <c r="F63" s="579"/>
      <c r="G63" s="579"/>
      <c r="H63" s="579"/>
      <c r="I63" s="579"/>
      <c r="J63" s="579"/>
      <c r="K63" s="652"/>
      <c r="L63" s="717"/>
    </row>
    <row r="64" spans="1:12" s="109" customFormat="1" x14ac:dyDescent="0.3">
      <c r="A64" s="407" t="s">
        <v>1103</v>
      </c>
      <c r="B64" s="408" t="s">
        <v>551</v>
      </c>
      <c r="C64" s="579"/>
      <c r="D64" s="579"/>
      <c r="E64" s="579"/>
      <c r="F64" s="579"/>
      <c r="G64" s="579"/>
      <c r="H64" s="579"/>
      <c r="I64" s="579"/>
      <c r="J64" s="579"/>
      <c r="K64" s="652"/>
      <c r="L64" s="717"/>
    </row>
    <row r="65" spans="1:12" s="109" customFormat="1" x14ac:dyDescent="0.3">
      <c r="A65" s="407" t="s">
        <v>293</v>
      </c>
      <c r="B65" s="408" t="s">
        <v>552</v>
      </c>
      <c r="C65" s="579"/>
      <c r="D65" s="579"/>
      <c r="E65" s="579"/>
      <c r="F65" s="579"/>
      <c r="G65" s="579"/>
      <c r="H65" s="579"/>
      <c r="I65" s="579"/>
      <c r="J65" s="579"/>
      <c r="K65" s="652"/>
      <c r="L65" s="717"/>
    </row>
    <row r="66" spans="1:12" s="109" customFormat="1" x14ac:dyDescent="0.3">
      <c r="A66" s="407">
        <v>10</v>
      </c>
      <c r="B66" s="408" t="s">
        <v>553</v>
      </c>
      <c r="C66" s="579"/>
      <c r="D66" s="579"/>
      <c r="E66" s="579"/>
      <c r="F66" s="579"/>
      <c r="G66" s="579"/>
      <c r="H66" s="579"/>
      <c r="I66" s="579"/>
      <c r="J66" s="579"/>
      <c r="K66" s="652"/>
      <c r="L66" s="717"/>
    </row>
    <row r="67" spans="1:12" s="109" customFormat="1" x14ac:dyDescent="0.3">
      <c r="A67" s="407">
        <v>11</v>
      </c>
      <c r="B67" s="408" t="s">
        <v>554</v>
      </c>
      <c r="C67" s="579"/>
      <c r="D67" s="579"/>
      <c r="E67" s="579"/>
      <c r="F67" s="579"/>
      <c r="G67" s="579"/>
      <c r="H67" s="579"/>
      <c r="I67" s="579"/>
      <c r="J67" s="579"/>
      <c r="K67" s="652"/>
      <c r="L67" s="717"/>
    </row>
    <row r="68" spans="1:12" s="109" customFormat="1" x14ac:dyDescent="0.3">
      <c r="A68" s="407">
        <v>12</v>
      </c>
      <c r="B68" s="408" t="s">
        <v>555</v>
      </c>
      <c r="C68" s="578">
        <f>SUM(C69:C71)</f>
        <v>0</v>
      </c>
      <c r="D68" s="578">
        <f t="shared" ref="D68:J68" si="13">SUM(D69:D71)</f>
        <v>0</v>
      </c>
      <c r="E68" s="578">
        <f t="shared" si="13"/>
        <v>0</v>
      </c>
      <c r="F68" s="578">
        <f t="shared" si="13"/>
        <v>0</v>
      </c>
      <c r="G68" s="578">
        <f t="shared" si="13"/>
        <v>0</v>
      </c>
      <c r="H68" s="578">
        <f t="shared" si="13"/>
        <v>0</v>
      </c>
      <c r="I68" s="578">
        <f t="shared" si="13"/>
        <v>0</v>
      </c>
      <c r="J68" s="578">
        <f t="shared" si="13"/>
        <v>0</v>
      </c>
      <c r="K68" s="652"/>
      <c r="L68" s="717"/>
    </row>
    <row r="69" spans="1:12" s="109" customFormat="1" ht="20.399999999999999" x14ac:dyDescent="0.3">
      <c r="A69" s="407" t="s">
        <v>346</v>
      </c>
      <c r="B69" s="410" t="s">
        <v>556</v>
      </c>
      <c r="C69" s="579"/>
      <c r="D69" s="579"/>
      <c r="E69" s="579"/>
      <c r="F69" s="579"/>
      <c r="G69" s="579"/>
      <c r="H69" s="579"/>
      <c r="I69" s="579"/>
      <c r="J69" s="579"/>
      <c r="K69" s="652"/>
      <c r="L69" s="717"/>
    </row>
    <row r="70" spans="1:12" s="109" customFormat="1" x14ac:dyDescent="0.3">
      <c r="A70" s="407" t="s">
        <v>348</v>
      </c>
      <c r="B70" s="408" t="s">
        <v>557</v>
      </c>
      <c r="C70" s="579"/>
      <c r="D70" s="579"/>
      <c r="E70" s="579"/>
      <c r="F70" s="579"/>
      <c r="G70" s="579"/>
      <c r="H70" s="579"/>
      <c r="I70" s="579"/>
      <c r="J70" s="579"/>
      <c r="K70" s="652"/>
      <c r="L70" s="717"/>
    </row>
    <row r="71" spans="1:12" s="109" customFormat="1" x14ac:dyDescent="0.3">
      <c r="A71" s="407" t="s">
        <v>349</v>
      </c>
      <c r="B71" s="408" t="s">
        <v>558</v>
      </c>
      <c r="C71" s="579"/>
      <c r="D71" s="579"/>
      <c r="E71" s="579"/>
      <c r="F71" s="579"/>
      <c r="G71" s="579"/>
      <c r="H71" s="579"/>
      <c r="I71" s="579"/>
      <c r="J71" s="579"/>
      <c r="K71" s="652"/>
      <c r="L71" s="717"/>
    </row>
    <row r="72" spans="1:12" s="109" customFormat="1" x14ac:dyDescent="0.3">
      <c r="A72" s="407">
        <v>13</v>
      </c>
      <c r="B72" s="410" t="s">
        <v>559</v>
      </c>
      <c r="C72" s="578">
        <f>SUM(C73,C74)</f>
        <v>0</v>
      </c>
      <c r="D72" s="578">
        <f>SUM(D73,D74)</f>
        <v>0</v>
      </c>
      <c r="E72" s="578">
        <f t="shared" ref="E72:J72" si="14">SUM(E73,E74)</f>
        <v>0</v>
      </c>
      <c r="F72" s="578">
        <f t="shared" si="14"/>
        <v>0</v>
      </c>
      <c r="G72" s="578">
        <f>SUM(G73,G74)</f>
        <v>0</v>
      </c>
      <c r="H72" s="578">
        <f t="shared" si="14"/>
        <v>0</v>
      </c>
      <c r="I72" s="578">
        <f t="shared" si="14"/>
        <v>0</v>
      </c>
      <c r="J72" s="578">
        <f t="shared" si="14"/>
        <v>0</v>
      </c>
      <c r="K72" s="652"/>
      <c r="L72" s="717"/>
    </row>
    <row r="73" spans="1:12" s="109" customFormat="1" ht="33.6" customHeight="1" x14ac:dyDescent="0.3">
      <c r="A73" s="407" t="s">
        <v>1118</v>
      </c>
      <c r="B73" s="410" t="s">
        <v>1234</v>
      </c>
      <c r="C73" s="578">
        <f>+XI.2_JA!D28</f>
        <v>0</v>
      </c>
      <c r="D73" s="578">
        <f>+XI.2_JA!E28</f>
        <v>0</v>
      </c>
      <c r="E73" s="578">
        <f>+XI.2_JA!F28</f>
        <v>0</v>
      </c>
      <c r="F73" s="578">
        <f>+XI.2_JA!G28</f>
        <v>0</v>
      </c>
      <c r="G73" s="578">
        <f>+XI.2_JA!H28</f>
        <v>0</v>
      </c>
      <c r="H73" s="578">
        <f>+XI.2_JA!I28</f>
        <v>0</v>
      </c>
      <c r="I73" s="578">
        <f>+XI.2_JA!J28</f>
        <v>0</v>
      </c>
      <c r="J73" s="578">
        <f>+XI.2_JA!K28</f>
        <v>0</v>
      </c>
      <c r="K73" s="652"/>
      <c r="L73" s="782"/>
    </row>
    <row r="74" spans="1:12" s="109" customFormat="1" ht="35.4" customHeight="1" x14ac:dyDescent="0.3">
      <c r="A74" s="407" t="s">
        <v>1119</v>
      </c>
      <c r="B74" s="410" t="s">
        <v>1235</v>
      </c>
      <c r="C74" s="579"/>
      <c r="D74" s="578">
        <f>+C72</f>
        <v>0</v>
      </c>
      <c r="E74" s="578">
        <f>+D72</f>
        <v>0</v>
      </c>
      <c r="F74" s="578">
        <f t="shared" ref="F74:J74" si="15">+E72</f>
        <v>0</v>
      </c>
      <c r="G74" s="578">
        <f t="shared" si="15"/>
        <v>0</v>
      </c>
      <c r="H74" s="578">
        <f t="shared" si="15"/>
        <v>0</v>
      </c>
      <c r="I74" s="578">
        <f t="shared" si="15"/>
        <v>0</v>
      </c>
      <c r="J74" s="578">
        <f t="shared" si="15"/>
        <v>0</v>
      </c>
      <c r="K74" s="652"/>
      <c r="L74" s="782"/>
    </row>
    <row r="75" spans="1:12" s="109" customFormat="1" ht="41.4" customHeight="1" x14ac:dyDescent="0.3">
      <c r="A75" s="411" t="s">
        <v>327</v>
      </c>
      <c r="B75" s="549" t="s">
        <v>673</v>
      </c>
      <c r="C75" s="412"/>
      <c r="D75" s="781" t="str">
        <f>IF((C75+XI.3_JA!D64-VIII!G232)&gt;0,(C75+XI.3_JA!D64-VIII!G232),"0")</f>
        <v>0</v>
      </c>
      <c r="E75" s="781" t="str">
        <f>IF((D75+XI.3_JA!E64-VIII!H232)&gt;0,(D75+XI.3_JA!E64-VIII!H232),"0")</f>
        <v>0</v>
      </c>
      <c r="F75" s="781" t="str">
        <f>IF((E75+XI.3_JA!F64-VIII!I232)&gt;0,(E75+XI.3_JA!F64-VIII!I232),"0")</f>
        <v>0</v>
      </c>
      <c r="G75" s="781" t="str">
        <f>IF((F75+XI.3_JA!G64-VIII!J232)&gt;0,(F75+XI.3_JA!G64-VIII!J232),"0")</f>
        <v>0</v>
      </c>
      <c r="H75" s="781" t="str">
        <f>IF((G75+XI.3_JA!H64-VIII!K232)&gt;0,(G75+XI.3_JA!H64-VIII!K232),"0")</f>
        <v>0</v>
      </c>
      <c r="I75" s="781" t="str">
        <f>IF((H75+XI.3_JA!I64-VIII!L232)&gt;0,(H75+XI.3_JA!I64-VIII!L232),"0")</f>
        <v>0</v>
      </c>
      <c r="J75" s="781" t="str">
        <f>IF((I75+XI.3_JA!J64-VIII!M232)&gt;0,(I75+XI.3_JA!J64-VIII!M232),"0")</f>
        <v>0</v>
      </c>
      <c r="K75" s="779" t="str">
        <f>IF(COUNTIFS(C75:J75,"&lt;0")&gt;1,"Klaida! Dotacijų likutis negali būti neigiamas","-")</f>
        <v>-</v>
      </c>
      <c r="L75" s="782"/>
    </row>
    <row r="76" spans="1:12" s="109" customFormat="1" x14ac:dyDescent="0.3">
      <c r="A76" s="411" t="s">
        <v>326</v>
      </c>
      <c r="B76" s="549" t="s">
        <v>560</v>
      </c>
      <c r="C76" s="396">
        <f>SUM(C77:C79)</f>
        <v>0</v>
      </c>
      <c r="D76" s="396">
        <f t="shared" ref="D76:J76" si="16">SUM(D77:D79)</f>
        <v>0</v>
      </c>
      <c r="E76" s="396">
        <f t="shared" si="16"/>
        <v>0</v>
      </c>
      <c r="F76" s="396">
        <f t="shared" si="16"/>
        <v>0</v>
      </c>
      <c r="G76" s="396">
        <f t="shared" si="16"/>
        <v>0</v>
      </c>
      <c r="H76" s="396">
        <f t="shared" si="16"/>
        <v>0</v>
      </c>
      <c r="I76" s="396">
        <f t="shared" si="16"/>
        <v>0</v>
      </c>
      <c r="J76" s="396">
        <f t="shared" si="16"/>
        <v>0</v>
      </c>
      <c r="K76" s="652"/>
      <c r="L76" s="717"/>
    </row>
    <row r="77" spans="1:12" s="109" customFormat="1" x14ac:dyDescent="0.3">
      <c r="A77" s="413">
        <v>14</v>
      </c>
      <c r="B77" s="414" t="s">
        <v>561</v>
      </c>
      <c r="C77" s="412"/>
      <c r="D77" s="412"/>
      <c r="E77" s="412"/>
      <c r="F77" s="412"/>
      <c r="G77" s="412"/>
      <c r="H77" s="412"/>
      <c r="I77" s="412"/>
      <c r="J77" s="412"/>
      <c r="K77" s="652"/>
      <c r="L77" s="717"/>
    </row>
    <row r="78" spans="1:12" s="109" customFormat="1" x14ac:dyDescent="0.3">
      <c r="A78" s="413">
        <v>15</v>
      </c>
      <c r="B78" s="414" t="s">
        <v>562</v>
      </c>
      <c r="C78" s="412"/>
      <c r="D78" s="412"/>
      <c r="E78" s="412"/>
      <c r="F78" s="412"/>
      <c r="G78" s="412"/>
      <c r="H78" s="412"/>
      <c r="I78" s="412"/>
      <c r="J78" s="412"/>
      <c r="K78" s="652"/>
      <c r="L78" s="717"/>
    </row>
    <row r="79" spans="1:12" s="109" customFormat="1" x14ac:dyDescent="0.3">
      <c r="A79" s="413">
        <v>16</v>
      </c>
      <c r="B79" s="414" t="s">
        <v>563</v>
      </c>
      <c r="C79" s="412"/>
      <c r="D79" s="412"/>
      <c r="E79" s="412"/>
      <c r="F79" s="412"/>
      <c r="G79" s="412"/>
      <c r="H79" s="412"/>
      <c r="I79" s="412"/>
      <c r="J79" s="412"/>
      <c r="K79" s="652"/>
      <c r="L79" s="717"/>
    </row>
    <row r="80" spans="1:12" s="109" customFormat="1" x14ac:dyDescent="0.3">
      <c r="A80" s="394" t="s">
        <v>339</v>
      </c>
      <c r="B80" s="550" t="s">
        <v>330</v>
      </c>
      <c r="C80" s="396">
        <f>SUM(C81,C90)</f>
        <v>0</v>
      </c>
      <c r="D80" s="396">
        <f t="shared" ref="D80:J80" si="17">SUM(D81,D90)</f>
        <v>0</v>
      </c>
      <c r="E80" s="396">
        <f>SUM(E81,E90)</f>
        <v>0</v>
      </c>
      <c r="F80" s="396">
        <f>SUM(F81,F90)</f>
        <v>0</v>
      </c>
      <c r="G80" s="396">
        <f t="shared" si="17"/>
        <v>0</v>
      </c>
      <c r="H80" s="396">
        <f t="shared" si="17"/>
        <v>0</v>
      </c>
      <c r="I80" s="396">
        <f t="shared" si="17"/>
        <v>0</v>
      </c>
      <c r="J80" s="396">
        <f t="shared" si="17"/>
        <v>0</v>
      </c>
      <c r="K80" s="652"/>
      <c r="L80" s="717"/>
    </row>
    <row r="81" spans="1:12" ht="20.399999999999999" x14ac:dyDescent="0.3">
      <c r="A81" s="252">
        <v>17</v>
      </c>
      <c r="B81" s="414" t="s">
        <v>342</v>
      </c>
      <c r="C81" s="390">
        <f>SUM(C82:C89)</f>
        <v>0</v>
      </c>
      <c r="D81" s="390">
        <f t="shared" ref="D81:J81" si="18">SUM(D82:D89)</f>
        <v>0</v>
      </c>
      <c r="E81" s="390">
        <f>SUM(E82:E89)</f>
        <v>0</v>
      </c>
      <c r="F81" s="390">
        <f t="shared" si="18"/>
        <v>0</v>
      </c>
      <c r="G81" s="390">
        <f t="shared" si="18"/>
        <v>0</v>
      </c>
      <c r="H81" s="390">
        <f t="shared" si="18"/>
        <v>0</v>
      </c>
      <c r="I81" s="390">
        <f t="shared" si="18"/>
        <v>0</v>
      </c>
      <c r="J81" s="390">
        <f t="shared" si="18"/>
        <v>0</v>
      </c>
      <c r="L81" s="717"/>
    </row>
    <row r="82" spans="1:12" x14ac:dyDescent="0.3">
      <c r="A82" s="252" t="s">
        <v>1120</v>
      </c>
      <c r="B82" s="414" t="s">
        <v>564</v>
      </c>
      <c r="C82" s="390">
        <f>+X!D37-C91</f>
        <v>0</v>
      </c>
      <c r="D82" s="390">
        <f>+X!E37-D91</f>
        <v>0</v>
      </c>
      <c r="E82" s="390">
        <f>+X!F37-E91</f>
        <v>0</v>
      </c>
      <c r="F82" s="390">
        <f>+X!G37-F91</f>
        <v>0</v>
      </c>
      <c r="G82" s="390">
        <f>+X!H37-G91</f>
        <v>0</v>
      </c>
      <c r="H82" s="390">
        <f>+X!I37-H91</f>
        <v>0</v>
      </c>
      <c r="I82" s="390">
        <f>+X!J37-I91</f>
        <v>0</v>
      </c>
      <c r="J82" s="390">
        <f>+X!K37-J91</f>
        <v>0</v>
      </c>
      <c r="L82" s="717"/>
    </row>
    <row r="83" spans="1:12" x14ac:dyDescent="0.3">
      <c r="A83" s="252" t="s">
        <v>1121</v>
      </c>
      <c r="B83" s="414" t="s">
        <v>332</v>
      </c>
      <c r="C83" s="716">
        <f>X!D26-C92</f>
        <v>0</v>
      </c>
      <c r="D83" s="716">
        <f>X!E26-D92</f>
        <v>0</v>
      </c>
      <c r="E83" s="716">
        <f>X!F26-E92</f>
        <v>0</v>
      </c>
      <c r="F83" s="716">
        <f>X!G26-F92</f>
        <v>0</v>
      </c>
      <c r="G83" s="716">
        <f>X!H26-G92</f>
        <v>0</v>
      </c>
      <c r="H83" s="716">
        <f>X!I26-H92</f>
        <v>0</v>
      </c>
      <c r="I83" s="716">
        <f>X!J26-I92</f>
        <v>0</v>
      </c>
      <c r="J83" s="716">
        <f>X!K26-J92</f>
        <v>0</v>
      </c>
      <c r="L83" s="717"/>
    </row>
    <row r="84" spans="1:12" x14ac:dyDescent="0.3">
      <c r="A84" s="252" t="s">
        <v>1122</v>
      </c>
      <c r="B84" s="414" t="s">
        <v>336</v>
      </c>
      <c r="C84" s="392"/>
      <c r="D84" s="392"/>
      <c r="E84" s="392"/>
      <c r="F84" s="392"/>
      <c r="G84" s="392"/>
      <c r="H84" s="392"/>
      <c r="I84" s="392"/>
      <c r="J84" s="392"/>
      <c r="L84" s="717"/>
    </row>
    <row r="85" spans="1:12" x14ac:dyDescent="0.3">
      <c r="A85" s="252" t="s">
        <v>1123</v>
      </c>
      <c r="B85" s="414" t="s">
        <v>333</v>
      </c>
      <c r="C85" s="392"/>
      <c r="D85" s="392"/>
      <c r="E85" s="392"/>
      <c r="F85" s="392"/>
      <c r="G85" s="392"/>
      <c r="H85" s="392"/>
      <c r="I85" s="392"/>
      <c r="J85" s="392"/>
      <c r="L85" s="717"/>
    </row>
    <row r="86" spans="1:12" x14ac:dyDescent="0.3">
      <c r="A86" s="252" t="s">
        <v>1124</v>
      </c>
      <c r="B86" s="414" t="s">
        <v>565</v>
      </c>
      <c r="C86" s="392"/>
      <c r="D86" s="392"/>
      <c r="E86" s="392"/>
      <c r="F86" s="392"/>
      <c r="G86" s="392"/>
      <c r="H86" s="392"/>
      <c r="I86" s="392"/>
      <c r="J86" s="392"/>
      <c r="L86" s="717"/>
    </row>
    <row r="87" spans="1:12" x14ac:dyDescent="0.3">
      <c r="A87" s="252" t="s">
        <v>1125</v>
      </c>
      <c r="B87" s="414" t="s">
        <v>566</v>
      </c>
      <c r="C87" s="392"/>
      <c r="D87" s="392"/>
      <c r="E87" s="392"/>
      <c r="F87" s="392"/>
      <c r="G87" s="392"/>
      <c r="H87" s="392"/>
      <c r="I87" s="392"/>
      <c r="J87" s="392"/>
      <c r="L87" s="717"/>
    </row>
    <row r="88" spans="1:12" x14ac:dyDescent="0.3">
      <c r="A88" s="252" t="s">
        <v>1126</v>
      </c>
      <c r="B88" s="414" t="s">
        <v>567</v>
      </c>
      <c r="C88" s="392"/>
      <c r="D88" s="392"/>
      <c r="E88" s="392"/>
      <c r="F88" s="392"/>
      <c r="G88" s="392"/>
      <c r="H88" s="392"/>
      <c r="I88" s="392"/>
      <c r="J88" s="392"/>
      <c r="L88" s="717"/>
    </row>
    <row r="89" spans="1:12" ht="20.399999999999999" x14ac:dyDescent="0.3">
      <c r="A89" s="252" t="s">
        <v>1127</v>
      </c>
      <c r="B89" s="414" t="s">
        <v>334</v>
      </c>
      <c r="C89" s="392"/>
      <c r="D89" s="392"/>
      <c r="E89" s="392"/>
      <c r="F89" s="392"/>
      <c r="G89" s="392"/>
      <c r="H89" s="392"/>
      <c r="I89" s="392"/>
      <c r="J89" s="392"/>
      <c r="L89" s="717"/>
    </row>
    <row r="90" spans="1:12" ht="26.4" customHeight="1" x14ac:dyDescent="0.3">
      <c r="A90" s="252">
        <v>18</v>
      </c>
      <c r="B90" s="414" t="s">
        <v>335</v>
      </c>
      <c r="C90" s="390">
        <f>SUM(C91:C100)</f>
        <v>0</v>
      </c>
      <c r="D90" s="390">
        <f t="shared" ref="D90:I90" si="19">SUM(D91:D100)</f>
        <v>0</v>
      </c>
      <c r="E90" s="390">
        <f t="shared" si="19"/>
        <v>0</v>
      </c>
      <c r="F90" s="390">
        <f t="shared" si="19"/>
        <v>0</v>
      </c>
      <c r="G90" s="390">
        <f t="shared" si="19"/>
        <v>0</v>
      </c>
      <c r="H90" s="390">
        <f t="shared" si="19"/>
        <v>0</v>
      </c>
      <c r="I90" s="390">
        <f t="shared" si="19"/>
        <v>0</v>
      </c>
      <c r="J90" s="390">
        <f>SUM(J91:J100)</f>
        <v>0</v>
      </c>
      <c r="L90" s="717"/>
    </row>
    <row r="91" spans="1:12" x14ac:dyDescent="0.3">
      <c r="A91" s="252" t="s">
        <v>1128</v>
      </c>
      <c r="B91" s="414" t="s">
        <v>564</v>
      </c>
      <c r="C91" s="390">
        <f>X!E36</f>
        <v>0</v>
      </c>
      <c r="D91" s="390">
        <f>X!F36</f>
        <v>0</v>
      </c>
      <c r="E91" s="390">
        <f>X!G36</f>
        <v>0</v>
      </c>
      <c r="F91" s="390">
        <f>X!H36</f>
        <v>0</v>
      </c>
      <c r="G91" s="390">
        <f>X!I36</f>
        <v>0</v>
      </c>
      <c r="H91" s="390">
        <f>X!J36</f>
        <v>0</v>
      </c>
      <c r="I91" s="390">
        <f>X!K36</f>
        <v>0</v>
      </c>
      <c r="J91" s="392"/>
      <c r="L91" s="717"/>
    </row>
    <row r="92" spans="1:12" x14ac:dyDescent="0.3">
      <c r="A92" s="252" t="s">
        <v>1129</v>
      </c>
      <c r="B92" s="414" t="s">
        <v>332</v>
      </c>
      <c r="C92" s="716">
        <f>X!E24+X!E25</f>
        <v>0</v>
      </c>
      <c r="D92" s="390">
        <f>X!F24+X!F25</f>
        <v>0</v>
      </c>
      <c r="E92" s="390">
        <f>X!G24+X!G25</f>
        <v>0</v>
      </c>
      <c r="F92" s="390">
        <f>X!H24+X!H25</f>
        <v>0</v>
      </c>
      <c r="G92" s="390">
        <f>X!I24+X!I25</f>
        <v>0</v>
      </c>
      <c r="H92" s="390">
        <f>X!J24+X!J25</f>
        <v>0</v>
      </c>
      <c r="I92" s="390">
        <f>X!K24+X!K25</f>
        <v>0</v>
      </c>
      <c r="J92" s="392"/>
      <c r="L92" s="717"/>
    </row>
    <row r="93" spans="1:12" x14ac:dyDescent="0.3">
      <c r="A93" s="252" t="s">
        <v>1130</v>
      </c>
      <c r="B93" s="414" t="s">
        <v>336</v>
      </c>
      <c r="C93" s="392"/>
      <c r="D93" s="392"/>
      <c r="E93" s="392"/>
      <c r="F93" s="392"/>
      <c r="G93" s="392"/>
      <c r="H93" s="392"/>
      <c r="I93" s="392"/>
      <c r="J93" s="392"/>
      <c r="L93" s="717"/>
    </row>
    <row r="94" spans="1:12" x14ac:dyDescent="0.3">
      <c r="A94" s="252" t="s">
        <v>1131</v>
      </c>
      <c r="B94" s="414" t="s">
        <v>333</v>
      </c>
      <c r="C94" s="392"/>
      <c r="D94" s="392"/>
      <c r="E94" s="392"/>
      <c r="F94" s="392"/>
      <c r="G94" s="392"/>
      <c r="H94" s="392"/>
      <c r="I94" s="392"/>
      <c r="J94" s="392"/>
      <c r="L94" s="717"/>
    </row>
    <row r="95" spans="1:12" x14ac:dyDescent="0.3">
      <c r="A95" s="252" t="s">
        <v>1132</v>
      </c>
      <c r="B95" s="414" t="s">
        <v>565</v>
      </c>
      <c r="C95" s="392"/>
      <c r="D95" s="392"/>
      <c r="E95" s="392"/>
      <c r="F95" s="392"/>
      <c r="G95" s="392"/>
      <c r="H95" s="392"/>
      <c r="I95" s="392"/>
      <c r="J95" s="392"/>
      <c r="L95" s="717"/>
    </row>
    <row r="96" spans="1:12" x14ac:dyDescent="0.3">
      <c r="A96" s="252" t="s">
        <v>1133</v>
      </c>
      <c r="B96" s="414" t="s">
        <v>566</v>
      </c>
      <c r="C96" s="392"/>
      <c r="D96" s="392"/>
      <c r="E96" s="392"/>
      <c r="F96" s="392"/>
      <c r="G96" s="392"/>
      <c r="H96" s="392"/>
      <c r="I96" s="392"/>
      <c r="J96" s="392"/>
      <c r="L96" s="717"/>
    </row>
    <row r="97" spans="1:13" x14ac:dyDescent="0.3">
      <c r="A97" s="252" t="s">
        <v>1134</v>
      </c>
      <c r="B97" s="414" t="s">
        <v>567</v>
      </c>
      <c r="C97" s="392"/>
      <c r="D97" s="392"/>
      <c r="E97" s="392"/>
      <c r="F97" s="392"/>
      <c r="G97" s="392"/>
      <c r="H97" s="392"/>
      <c r="I97" s="392"/>
      <c r="J97" s="392"/>
      <c r="L97" s="717"/>
    </row>
    <row r="98" spans="1:13" x14ac:dyDescent="0.3">
      <c r="A98" s="252" t="s">
        <v>1135</v>
      </c>
      <c r="B98" s="414" t="s">
        <v>568</v>
      </c>
      <c r="C98" s="392"/>
      <c r="D98" s="392"/>
      <c r="E98" s="392"/>
      <c r="F98" s="392"/>
      <c r="G98" s="392"/>
      <c r="H98" s="392"/>
      <c r="I98" s="392"/>
      <c r="J98" s="392"/>
      <c r="L98" s="717"/>
    </row>
    <row r="99" spans="1:13" x14ac:dyDescent="0.3">
      <c r="A99" s="252" t="s">
        <v>1136</v>
      </c>
      <c r="B99" s="414" t="s">
        <v>337</v>
      </c>
      <c r="C99" s="392"/>
      <c r="D99" s="392"/>
      <c r="E99" s="392"/>
      <c r="F99" s="392"/>
      <c r="G99" s="392"/>
      <c r="H99" s="392"/>
      <c r="I99" s="392"/>
      <c r="J99" s="392"/>
      <c r="L99" s="717"/>
    </row>
    <row r="100" spans="1:13" ht="21" customHeight="1" x14ac:dyDescent="0.3">
      <c r="A100" s="252" t="s">
        <v>1137</v>
      </c>
      <c r="B100" s="414" t="s">
        <v>338</v>
      </c>
      <c r="C100" s="392"/>
      <c r="D100" s="392"/>
      <c r="E100" s="392"/>
      <c r="F100" s="392"/>
      <c r="G100" s="392"/>
      <c r="H100" s="392"/>
      <c r="I100" s="392"/>
      <c r="J100" s="392"/>
      <c r="L100" s="717"/>
    </row>
    <row r="101" spans="1:13" ht="25.2" customHeight="1" x14ac:dyDescent="0.3">
      <c r="A101" s="394" t="s">
        <v>569</v>
      </c>
      <c r="B101" s="549" t="s">
        <v>340</v>
      </c>
      <c r="C101" s="412"/>
      <c r="D101" s="412"/>
      <c r="E101" s="412"/>
      <c r="F101" s="412"/>
      <c r="G101" s="412"/>
      <c r="H101" s="412"/>
      <c r="I101" s="412"/>
      <c r="J101" s="412"/>
      <c r="L101" s="717"/>
    </row>
    <row r="102" spans="1:13" ht="15" thickBot="1" x14ac:dyDescent="0.35">
      <c r="A102" s="399"/>
      <c r="B102" s="551" t="s">
        <v>341</v>
      </c>
      <c r="C102" s="401">
        <f>SUM(C61,C75,C80,C101,C76)</f>
        <v>0</v>
      </c>
      <c r="D102" s="401">
        <f t="shared" ref="D102:J102" si="20">SUM(D61,D75,D80,D101,D76)</f>
        <v>0</v>
      </c>
      <c r="E102" s="401">
        <f t="shared" si="20"/>
        <v>0</v>
      </c>
      <c r="F102" s="401">
        <f t="shared" si="20"/>
        <v>0</v>
      </c>
      <c r="G102" s="401">
        <f t="shared" si="20"/>
        <v>0</v>
      </c>
      <c r="H102" s="401">
        <f t="shared" si="20"/>
        <v>0</v>
      </c>
      <c r="I102" s="401">
        <f t="shared" si="20"/>
        <v>0</v>
      </c>
      <c r="J102" s="401">
        <f t="shared" si="20"/>
        <v>0</v>
      </c>
      <c r="L102" s="717"/>
    </row>
    <row r="103" spans="1:13" ht="15" thickTop="1" x14ac:dyDescent="0.3">
      <c r="A103" s="229"/>
      <c r="B103" s="66"/>
      <c r="C103" s="187"/>
      <c r="D103" s="187"/>
      <c r="E103" s="187"/>
      <c r="F103" s="187"/>
      <c r="G103" s="187"/>
      <c r="H103" s="187"/>
      <c r="I103" s="187"/>
      <c r="J103" s="187"/>
      <c r="K103" s="662"/>
      <c r="L103" s="718"/>
      <c r="M103" s="188"/>
    </row>
    <row r="104" spans="1:13" x14ac:dyDescent="0.3">
      <c r="A104" s="229"/>
      <c r="B104" s="66"/>
      <c r="C104" s="187"/>
      <c r="D104" s="187"/>
      <c r="E104" s="187"/>
      <c r="F104" s="187"/>
      <c r="G104" s="187"/>
      <c r="H104" s="187"/>
      <c r="I104" s="187"/>
      <c r="J104" s="187"/>
      <c r="K104" s="662"/>
      <c r="L104" s="718"/>
      <c r="M104" s="188"/>
    </row>
    <row r="105" spans="1:13" x14ac:dyDescent="0.3">
      <c r="A105" s="229"/>
      <c r="B105" s="66"/>
      <c r="C105" s="187"/>
      <c r="D105" s="187"/>
      <c r="E105" s="187"/>
      <c r="F105" s="187"/>
      <c r="G105" s="187"/>
      <c r="H105" s="187"/>
      <c r="I105" s="187"/>
      <c r="J105" s="187"/>
      <c r="K105" s="662"/>
      <c r="L105" s="718"/>
      <c r="M105" s="188"/>
    </row>
    <row r="106" spans="1:13" x14ac:dyDescent="0.3">
      <c r="A106" s="229"/>
      <c r="B106" s="66"/>
      <c r="C106" s="187"/>
      <c r="D106" s="187"/>
      <c r="E106" s="187"/>
      <c r="F106" s="187"/>
      <c r="G106" s="187"/>
      <c r="H106" s="187"/>
      <c r="I106" s="187"/>
      <c r="J106" s="187"/>
      <c r="K106" s="662"/>
      <c r="L106" s="718"/>
      <c r="M106" s="188"/>
    </row>
    <row r="107" spans="1:13" x14ac:dyDescent="0.3">
      <c r="A107" s="229"/>
      <c r="B107" s="66"/>
      <c r="C107" s="187"/>
      <c r="D107" s="187"/>
      <c r="E107" s="187"/>
      <c r="F107" s="187"/>
      <c r="G107" s="187"/>
      <c r="H107" s="187"/>
      <c r="I107" s="187"/>
      <c r="J107" s="187"/>
      <c r="K107" s="662"/>
      <c r="L107" s="718"/>
      <c r="M107" s="188"/>
    </row>
    <row r="108" spans="1:13" x14ac:dyDescent="0.3">
      <c r="A108" s="229"/>
      <c r="B108" s="66"/>
      <c r="C108" s="187"/>
      <c r="D108" s="187"/>
      <c r="E108" s="187"/>
      <c r="F108" s="187"/>
      <c r="G108" s="187"/>
      <c r="H108" s="187"/>
      <c r="I108" s="187"/>
      <c r="J108" s="187"/>
      <c r="K108" s="662"/>
      <c r="L108" s="718"/>
      <c r="M108" s="188"/>
    </row>
    <row r="109" spans="1:13" x14ac:dyDescent="0.3">
      <c r="A109" s="229"/>
      <c r="B109" s="66"/>
      <c r="C109" s="187"/>
      <c r="D109" s="187"/>
      <c r="E109" s="187"/>
      <c r="F109" s="187"/>
      <c r="G109" s="187"/>
      <c r="H109" s="187"/>
      <c r="I109" s="187"/>
      <c r="J109" s="187"/>
      <c r="K109" s="662"/>
      <c r="L109" s="718"/>
      <c r="M109" s="188"/>
    </row>
    <row r="110" spans="1:13" x14ac:dyDescent="0.3">
      <c r="A110" s="229"/>
      <c r="B110" s="66"/>
      <c r="C110" s="187"/>
      <c r="D110" s="187"/>
      <c r="E110" s="187"/>
      <c r="F110" s="187"/>
      <c r="G110" s="187"/>
      <c r="H110" s="187"/>
      <c r="I110" s="187"/>
      <c r="J110" s="187"/>
      <c r="K110" s="662"/>
      <c r="L110" s="718"/>
      <c r="M110" s="188"/>
    </row>
    <row r="111" spans="1:13" x14ac:dyDescent="0.3">
      <c r="A111" s="229"/>
      <c r="B111" s="66"/>
      <c r="C111" s="187"/>
      <c r="D111" s="187"/>
      <c r="E111" s="187"/>
      <c r="F111" s="187"/>
      <c r="G111" s="187"/>
      <c r="H111" s="187"/>
      <c r="I111" s="187"/>
      <c r="J111" s="187"/>
      <c r="K111" s="662"/>
      <c r="L111" s="718"/>
      <c r="M111" s="188"/>
    </row>
    <row r="112" spans="1:13" x14ac:dyDescent="0.3">
      <c r="A112" s="229"/>
      <c r="B112" s="66"/>
      <c r="C112" s="187"/>
      <c r="D112" s="187"/>
      <c r="E112" s="187"/>
      <c r="F112" s="187"/>
      <c r="G112" s="187"/>
      <c r="H112" s="187"/>
      <c r="I112" s="187"/>
      <c r="J112" s="187"/>
      <c r="K112" s="662"/>
      <c r="L112" s="718"/>
      <c r="M112" s="188"/>
    </row>
    <row r="113" spans="1:13" x14ac:dyDescent="0.3">
      <c r="A113" s="229"/>
      <c r="B113" s="66"/>
      <c r="C113" s="187"/>
      <c r="D113" s="187"/>
      <c r="E113" s="187"/>
      <c r="F113" s="187"/>
      <c r="G113" s="187"/>
      <c r="H113" s="187"/>
      <c r="I113" s="187"/>
      <c r="J113" s="187"/>
      <c r="K113" s="662"/>
      <c r="L113" s="718"/>
      <c r="M113" s="188"/>
    </row>
    <row r="114" spans="1:13" x14ac:dyDescent="0.3">
      <c r="A114" s="229"/>
      <c r="B114" s="66"/>
      <c r="C114" s="187"/>
      <c r="D114" s="187"/>
      <c r="E114" s="187"/>
      <c r="F114" s="187"/>
      <c r="G114" s="187"/>
      <c r="H114" s="187"/>
      <c r="I114" s="187"/>
      <c r="J114" s="187"/>
      <c r="K114" s="662"/>
      <c r="L114" s="718"/>
      <c r="M114" s="188"/>
    </row>
    <row r="115" spans="1:13" x14ac:dyDescent="0.3">
      <c r="A115" s="229"/>
      <c r="B115" s="66"/>
      <c r="C115" s="187"/>
      <c r="D115" s="187"/>
      <c r="E115" s="187"/>
      <c r="F115" s="187"/>
      <c r="G115" s="187"/>
      <c r="H115" s="187"/>
      <c r="I115" s="187"/>
      <c r="J115" s="187"/>
      <c r="K115" s="662"/>
      <c r="L115" s="718"/>
      <c r="M115" s="188"/>
    </row>
    <row r="116" spans="1:13" x14ac:dyDescent="0.3">
      <c r="A116" s="229"/>
      <c r="B116" s="66"/>
      <c r="C116" s="187"/>
      <c r="D116" s="187"/>
      <c r="E116" s="187"/>
      <c r="F116" s="187"/>
      <c r="G116" s="187"/>
      <c r="H116" s="187"/>
      <c r="I116" s="187"/>
      <c r="J116" s="187"/>
      <c r="K116" s="662"/>
      <c r="L116" s="718"/>
      <c r="M116" s="188"/>
    </row>
    <row r="117" spans="1:13" x14ac:dyDescent="0.3">
      <c r="A117" s="229"/>
      <c r="B117" s="66"/>
      <c r="C117" s="187"/>
      <c r="D117" s="187"/>
      <c r="E117" s="187"/>
      <c r="F117" s="187"/>
      <c r="G117" s="187"/>
      <c r="H117" s="187"/>
      <c r="I117" s="187"/>
      <c r="J117" s="187"/>
      <c r="K117" s="662"/>
      <c r="L117" s="718"/>
      <c r="M117" s="188"/>
    </row>
    <row r="118" spans="1:13" x14ac:dyDescent="0.3">
      <c r="A118" s="229"/>
      <c r="B118" s="66"/>
      <c r="C118" s="187"/>
      <c r="D118" s="187"/>
      <c r="E118" s="187"/>
      <c r="F118" s="187"/>
      <c r="G118" s="187"/>
      <c r="H118" s="187"/>
      <c r="I118" s="187"/>
      <c r="J118" s="187"/>
      <c r="K118" s="662"/>
      <c r="L118" s="718"/>
      <c r="M118" s="188"/>
    </row>
    <row r="119" spans="1:13" x14ac:dyDescent="0.3">
      <c r="A119" s="229"/>
      <c r="B119" s="66"/>
      <c r="C119" s="187"/>
      <c r="D119" s="187"/>
      <c r="E119" s="187"/>
      <c r="F119" s="187"/>
      <c r="G119" s="187"/>
      <c r="H119" s="187"/>
      <c r="I119" s="187"/>
      <c r="J119" s="187"/>
      <c r="K119" s="662"/>
      <c r="L119" s="718"/>
      <c r="M119" s="188"/>
    </row>
    <row r="120" spans="1:13" x14ac:dyDescent="0.3">
      <c r="A120" s="229"/>
      <c r="B120" s="66"/>
      <c r="C120" s="187"/>
      <c r="D120" s="187"/>
      <c r="E120" s="187"/>
      <c r="F120" s="187"/>
      <c r="G120" s="187"/>
      <c r="H120" s="187"/>
      <c r="I120" s="187"/>
      <c r="J120" s="187"/>
      <c r="K120" s="662"/>
      <c r="L120" s="718"/>
      <c r="M120" s="188"/>
    </row>
    <row r="121" spans="1:13" x14ac:dyDescent="0.3">
      <c r="A121" s="229"/>
      <c r="B121" s="66"/>
      <c r="C121" s="187"/>
      <c r="D121" s="187"/>
      <c r="E121" s="187"/>
      <c r="F121" s="187"/>
      <c r="G121" s="187"/>
      <c r="H121" s="187"/>
      <c r="I121" s="187"/>
      <c r="J121" s="187"/>
      <c r="K121" s="662"/>
      <c r="L121" s="718"/>
      <c r="M121" s="188"/>
    </row>
    <row r="122" spans="1:13" x14ac:dyDescent="0.3">
      <c r="A122" s="229"/>
      <c r="B122" s="66"/>
      <c r="C122" s="187"/>
      <c r="D122" s="187"/>
      <c r="E122" s="187"/>
      <c r="F122" s="187"/>
      <c r="G122" s="187"/>
      <c r="H122" s="187"/>
      <c r="I122" s="187"/>
      <c r="J122" s="187"/>
      <c r="K122" s="662"/>
      <c r="L122" s="718"/>
      <c r="M122" s="188"/>
    </row>
    <row r="123" spans="1:13" x14ac:dyDescent="0.3">
      <c r="A123" s="229"/>
      <c r="B123" s="66"/>
      <c r="C123" s="187"/>
      <c r="D123" s="187"/>
      <c r="E123" s="187"/>
      <c r="F123" s="187"/>
      <c r="G123" s="187"/>
      <c r="H123" s="187"/>
      <c r="I123" s="187"/>
      <c r="J123" s="187"/>
      <c r="K123" s="662"/>
      <c r="L123" s="718"/>
      <c r="M123" s="188"/>
    </row>
    <row r="124" spans="1:13" x14ac:dyDescent="0.3">
      <c r="A124" s="229"/>
      <c r="B124" s="66"/>
      <c r="C124" s="187"/>
      <c r="D124" s="187"/>
      <c r="E124" s="187"/>
      <c r="F124" s="187"/>
      <c r="G124" s="187"/>
      <c r="H124" s="187"/>
      <c r="I124" s="187"/>
      <c r="J124" s="187"/>
      <c r="K124" s="662"/>
      <c r="L124" s="718"/>
      <c r="M124" s="188"/>
    </row>
    <row r="125" spans="1:13" x14ac:dyDescent="0.3">
      <c r="A125" s="229"/>
      <c r="B125" s="66"/>
      <c r="C125" s="187"/>
      <c r="D125" s="187"/>
      <c r="E125" s="187"/>
      <c r="F125" s="187"/>
      <c r="G125" s="187"/>
      <c r="H125" s="187"/>
      <c r="I125" s="187"/>
      <c r="J125" s="187"/>
      <c r="K125" s="662"/>
      <c r="L125" s="718"/>
      <c r="M125" s="188"/>
    </row>
    <row r="126" spans="1:13" x14ac:dyDescent="0.3">
      <c r="A126" s="229"/>
      <c r="B126" s="66"/>
      <c r="C126" s="187"/>
      <c r="D126" s="187"/>
      <c r="E126" s="187"/>
      <c r="F126" s="187"/>
      <c r="G126" s="187"/>
      <c r="H126" s="187"/>
      <c r="I126" s="187"/>
      <c r="J126" s="187"/>
      <c r="K126" s="662"/>
      <c r="L126" s="718"/>
      <c r="M126" s="188"/>
    </row>
    <row r="127" spans="1:13" x14ac:dyDescent="0.3">
      <c r="A127" s="229"/>
      <c r="B127" s="66"/>
      <c r="C127" s="187"/>
      <c r="D127" s="187"/>
      <c r="E127" s="187"/>
      <c r="F127" s="187"/>
      <c r="G127" s="187"/>
      <c r="H127" s="187"/>
      <c r="I127" s="187"/>
      <c r="J127" s="187"/>
      <c r="K127" s="662"/>
      <c r="L127" s="718"/>
      <c r="M127" s="188"/>
    </row>
    <row r="128" spans="1:13" x14ac:dyDescent="0.3">
      <c r="A128" s="229"/>
      <c r="B128" s="66"/>
      <c r="C128" s="187"/>
      <c r="D128" s="187"/>
      <c r="E128" s="187"/>
      <c r="F128" s="187"/>
      <c r="G128" s="187"/>
      <c r="H128" s="187"/>
      <c r="I128" s="187"/>
      <c r="J128" s="187"/>
      <c r="K128" s="662"/>
      <c r="L128" s="718"/>
      <c r="M128" s="188"/>
    </row>
    <row r="129" spans="1:13" x14ac:dyDescent="0.3">
      <c r="A129" s="229"/>
      <c r="B129" s="66"/>
      <c r="C129" s="187"/>
      <c r="D129" s="187"/>
      <c r="E129" s="187"/>
      <c r="F129" s="187"/>
      <c r="G129" s="187"/>
      <c r="H129" s="187"/>
      <c r="I129" s="187"/>
      <c r="J129" s="187"/>
      <c r="K129" s="662"/>
      <c r="L129" s="718"/>
      <c r="M129" s="188"/>
    </row>
    <row r="130" spans="1:13" x14ac:dyDescent="0.3">
      <c r="A130" s="229"/>
      <c r="B130" s="66"/>
      <c r="C130" s="187"/>
      <c r="D130" s="187"/>
      <c r="E130" s="187"/>
      <c r="F130" s="187"/>
      <c r="G130" s="187"/>
      <c r="H130" s="187"/>
      <c r="I130" s="187"/>
      <c r="J130" s="187"/>
      <c r="K130" s="662"/>
      <c r="L130" s="718"/>
      <c r="M130" s="188"/>
    </row>
    <row r="131" spans="1:13" x14ac:dyDescent="0.3">
      <c r="A131" s="229"/>
      <c r="B131" s="66"/>
      <c r="C131" s="187"/>
      <c r="D131" s="187"/>
      <c r="E131" s="187"/>
      <c r="F131" s="187"/>
      <c r="G131" s="187"/>
      <c r="H131" s="187"/>
      <c r="I131" s="187"/>
      <c r="J131" s="187"/>
      <c r="K131" s="662"/>
      <c r="L131" s="718"/>
      <c r="M131" s="188"/>
    </row>
    <row r="132" spans="1:13" x14ac:dyDescent="0.3">
      <c r="A132" s="229"/>
      <c r="B132" s="66"/>
      <c r="C132" s="187"/>
      <c r="D132" s="187"/>
      <c r="E132" s="187"/>
      <c r="F132" s="187"/>
      <c r="G132" s="187"/>
      <c r="H132" s="187"/>
      <c r="I132" s="187"/>
      <c r="J132" s="187"/>
      <c r="K132" s="662"/>
      <c r="L132" s="718"/>
      <c r="M132" s="188"/>
    </row>
    <row r="133" spans="1:13" x14ac:dyDescent="0.3">
      <c r="A133" s="229"/>
      <c r="B133" s="66"/>
      <c r="C133" s="187"/>
      <c r="D133" s="187"/>
      <c r="E133" s="187"/>
      <c r="F133" s="187"/>
      <c r="G133" s="187"/>
      <c r="H133" s="187"/>
      <c r="I133" s="187"/>
      <c r="J133" s="187"/>
      <c r="K133" s="662"/>
      <c r="L133" s="718"/>
      <c r="M133" s="188"/>
    </row>
    <row r="134" spans="1:13" x14ac:dyDescent="0.3">
      <c r="A134" s="229"/>
      <c r="B134" s="66"/>
      <c r="C134" s="187"/>
      <c r="D134" s="187"/>
      <c r="E134" s="187"/>
      <c r="F134" s="187"/>
      <c r="G134" s="187"/>
      <c r="H134" s="187"/>
      <c r="I134" s="187"/>
      <c r="J134" s="187"/>
      <c r="K134" s="662"/>
      <c r="L134" s="718"/>
      <c r="M134" s="188"/>
    </row>
    <row r="135" spans="1:13" x14ac:dyDescent="0.3">
      <c r="A135" s="229"/>
      <c r="B135" s="66"/>
      <c r="C135" s="187"/>
      <c r="D135" s="187"/>
      <c r="E135" s="187"/>
      <c r="F135" s="187"/>
      <c r="G135" s="187"/>
      <c r="H135" s="187"/>
      <c r="I135" s="187"/>
      <c r="J135" s="187"/>
      <c r="K135" s="662"/>
      <c r="L135" s="718"/>
      <c r="M135" s="188"/>
    </row>
    <row r="136" spans="1:13" x14ac:dyDescent="0.3">
      <c r="A136" s="229"/>
      <c r="B136" s="66"/>
      <c r="C136" s="187"/>
      <c r="D136" s="187"/>
      <c r="E136" s="187"/>
      <c r="F136" s="187"/>
      <c r="G136" s="187"/>
      <c r="H136" s="187"/>
      <c r="I136" s="187"/>
      <c r="J136" s="187"/>
      <c r="K136" s="662"/>
      <c r="L136" s="718"/>
      <c r="M136" s="188"/>
    </row>
    <row r="137" spans="1:13" x14ac:dyDescent="0.3">
      <c r="A137" s="229"/>
      <c r="B137" s="66"/>
      <c r="C137" s="187"/>
      <c r="D137" s="187"/>
      <c r="E137" s="187"/>
      <c r="F137" s="187"/>
      <c r="G137" s="187"/>
      <c r="H137" s="187"/>
      <c r="I137" s="187"/>
      <c r="J137" s="187"/>
      <c r="K137" s="662"/>
      <c r="L137" s="718"/>
      <c r="M137" s="188"/>
    </row>
    <row r="138" spans="1:13" x14ac:dyDescent="0.3">
      <c r="A138" s="229"/>
      <c r="B138" s="66"/>
      <c r="C138" s="187"/>
      <c r="D138" s="187"/>
      <c r="E138" s="187"/>
      <c r="F138" s="187"/>
      <c r="G138" s="187"/>
      <c r="H138" s="187"/>
      <c r="I138" s="187"/>
      <c r="J138" s="187"/>
      <c r="K138" s="662"/>
      <c r="L138" s="718"/>
      <c r="M138" s="188"/>
    </row>
    <row r="139" spans="1:13" x14ac:dyDescent="0.3">
      <c r="A139" s="229"/>
      <c r="B139" s="66"/>
      <c r="C139" s="187"/>
      <c r="D139" s="187"/>
      <c r="E139" s="187"/>
      <c r="F139" s="187"/>
      <c r="G139" s="187"/>
      <c r="H139" s="187"/>
      <c r="I139" s="187"/>
      <c r="J139" s="187"/>
      <c r="K139" s="662"/>
      <c r="L139" s="718"/>
      <c r="M139" s="188"/>
    </row>
    <row r="140" spans="1:13" x14ac:dyDescent="0.3">
      <c r="A140" s="229"/>
      <c r="B140" s="66"/>
      <c r="C140" s="187"/>
      <c r="D140" s="187"/>
      <c r="E140" s="187"/>
      <c r="F140" s="187"/>
      <c r="G140" s="187"/>
      <c r="H140" s="187"/>
      <c r="I140" s="187"/>
      <c r="J140" s="187"/>
      <c r="K140" s="662"/>
      <c r="L140" s="718"/>
      <c r="M140" s="188"/>
    </row>
    <row r="141" spans="1:13" x14ac:dyDescent="0.3">
      <c r="A141" s="229"/>
      <c r="B141" s="66"/>
      <c r="C141" s="187"/>
      <c r="D141" s="187"/>
      <c r="E141" s="187"/>
      <c r="F141" s="187"/>
      <c r="G141" s="187"/>
      <c r="H141" s="187"/>
      <c r="I141" s="187"/>
      <c r="J141" s="187"/>
      <c r="K141" s="662"/>
      <c r="L141" s="718"/>
      <c r="M141" s="188"/>
    </row>
    <row r="142" spans="1:13" x14ac:dyDescent="0.3">
      <c r="A142" s="229"/>
      <c r="B142" s="66"/>
      <c r="C142" s="187"/>
      <c r="D142" s="187"/>
      <c r="E142" s="187"/>
      <c r="F142" s="187"/>
      <c r="G142" s="187"/>
      <c r="H142" s="187"/>
      <c r="I142" s="187"/>
      <c r="J142" s="187"/>
      <c r="K142" s="662"/>
      <c r="L142" s="718"/>
      <c r="M142" s="188"/>
    </row>
    <row r="143" spans="1:13" x14ac:dyDescent="0.3">
      <c r="A143" s="229"/>
      <c r="B143" s="66"/>
      <c r="C143" s="187"/>
      <c r="D143" s="187"/>
      <c r="E143" s="187"/>
      <c r="F143" s="187"/>
      <c r="G143" s="187"/>
      <c r="H143" s="187"/>
      <c r="I143" s="187"/>
      <c r="J143" s="187"/>
      <c r="K143" s="662"/>
      <c r="L143" s="718"/>
      <c r="M143" s="188"/>
    </row>
    <row r="144" spans="1:13" x14ac:dyDescent="0.3">
      <c r="A144" s="229"/>
      <c r="B144" s="66"/>
      <c r="C144" s="187"/>
      <c r="D144" s="187"/>
      <c r="E144" s="187"/>
      <c r="F144" s="187"/>
      <c r="G144" s="187"/>
      <c r="H144" s="187"/>
      <c r="I144" s="187"/>
      <c r="J144" s="187"/>
      <c r="K144" s="662"/>
      <c r="L144" s="718"/>
      <c r="M144" s="188"/>
    </row>
    <row r="145" spans="1:13" x14ac:dyDescent="0.3">
      <c r="A145" s="229"/>
      <c r="B145" s="66"/>
      <c r="C145" s="187"/>
      <c r="D145" s="187"/>
      <c r="E145" s="187"/>
      <c r="F145" s="187"/>
      <c r="G145" s="187"/>
      <c r="H145" s="187"/>
      <c r="I145" s="187"/>
      <c r="J145" s="187"/>
      <c r="K145" s="662"/>
      <c r="L145" s="718"/>
      <c r="M145" s="188"/>
    </row>
    <row r="146" spans="1:13" x14ac:dyDescent="0.3">
      <c r="A146" s="229"/>
      <c r="B146" s="66"/>
      <c r="C146" s="187"/>
      <c r="D146" s="187"/>
      <c r="E146" s="187"/>
      <c r="F146" s="187"/>
      <c r="G146" s="187"/>
      <c r="H146" s="187"/>
      <c r="I146" s="187"/>
      <c r="J146" s="187"/>
      <c r="K146" s="662"/>
      <c r="L146" s="718"/>
      <c r="M146" s="188"/>
    </row>
    <row r="147" spans="1:13" x14ac:dyDescent="0.3">
      <c r="A147" s="229"/>
      <c r="B147" s="66"/>
      <c r="C147" s="187"/>
      <c r="D147" s="187"/>
      <c r="E147" s="187"/>
      <c r="F147" s="187"/>
      <c r="G147" s="187"/>
      <c r="H147" s="187"/>
      <c r="I147" s="187"/>
      <c r="J147" s="187"/>
      <c r="K147" s="662"/>
      <c r="L147" s="718"/>
      <c r="M147" s="188"/>
    </row>
    <row r="148" spans="1:13" x14ac:dyDescent="0.3">
      <c r="A148" s="229"/>
      <c r="B148" s="66"/>
      <c r="C148" s="187"/>
      <c r="D148" s="187"/>
      <c r="E148" s="187"/>
      <c r="F148" s="187"/>
      <c r="G148" s="187"/>
      <c r="H148" s="187"/>
      <c r="I148" s="187"/>
      <c r="J148" s="187"/>
      <c r="K148" s="662"/>
      <c r="L148" s="718"/>
      <c r="M148" s="188"/>
    </row>
    <row r="149" spans="1:13" x14ac:dyDescent="0.3">
      <c r="A149" s="229"/>
      <c r="B149" s="66"/>
      <c r="C149" s="187"/>
      <c r="D149" s="187"/>
      <c r="E149" s="187"/>
      <c r="F149" s="187"/>
      <c r="G149" s="187"/>
      <c r="H149" s="187"/>
      <c r="I149" s="187"/>
      <c r="J149" s="187"/>
      <c r="K149" s="662"/>
      <c r="L149" s="718"/>
      <c r="M149" s="188"/>
    </row>
    <row r="150" spans="1:13" x14ac:dyDescent="0.3">
      <c r="A150" s="229"/>
      <c r="B150" s="66"/>
      <c r="C150" s="187"/>
      <c r="D150" s="187"/>
      <c r="E150" s="187"/>
      <c r="F150" s="187"/>
      <c r="G150" s="187"/>
      <c r="H150" s="187"/>
      <c r="I150" s="187"/>
      <c r="J150" s="187"/>
      <c r="K150" s="662"/>
      <c r="L150" s="718"/>
      <c r="M150" s="188"/>
    </row>
    <row r="151" spans="1:13" x14ac:dyDescent="0.3">
      <c r="A151" s="229"/>
      <c r="B151" s="66"/>
      <c r="C151" s="187"/>
      <c r="D151" s="187"/>
      <c r="E151" s="187"/>
      <c r="F151" s="187"/>
      <c r="G151" s="187"/>
      <c r="H151" s="187"/>
      <c r="I151" s="187"/>
      <c r="J151" s="187"/>
      <c r="K151" s="662"/>
      <c r="L151" s="718"/>
      <c r="M151" s="188"/>
    </row>
    <row r="152" spans="1:13" x14ac:dyDescent="0.3">
      <c r="A152" s="229"/>
      <c r="B152" s="66"/>
      <c r="C152" s="187"/>
      <c r="D152" s="187"/>
      <c r="E152" s="187"/>
      <c r="F152" s="187"/>
      <c r="G152" s="187"/>
      <c r="H152" s="187"/>
      <c r="I152" s="187"/>
      <c r="J152" s="187"/>
      <c r="K152" s="662"/>
      <c r="L152" s="718"/>
      <c r="M152" s="188"/>
    </row>
    <row r="153" spans="1:13" x14ac:dyDescent="0.3">
      <c r="A153" s="229"/>
      <c r="B153" s="66"/>
      <c r="C153" s="187"/>
      <c r="D153" s="187"/>
      <c r="E153" s="187"/>
      <c r="F153" s="187"/>
      <c r="G153" s="187"/>
      <c r="H153" s="187"/>
      <c r="I153" s="187"/>
      <c r="J153" s="187"/>
      <c r="K153" s="662"/>
      <c r="L153" s="718"/>
      <c r="M153" s="188"/>
    </row>
    <row r="154" spans="1:13" x14ac:dyDescent="0.3">
      <c r="A154" s="229"/>
      <c r="B154" s="66"/>
      <c r="C154" s="187"/>
      <c r="D154" s="187"/>
      <c r="E154" s="187"/>
      <c r="F154" s="187"/>
      <c r="G154" s="187"/>
      <c r="H154" s="187"/>
      <c r="I154" s="187"/>
      <c r="J154" s="187"/>
      <c r="K154" s="662"/>
      <c r="L154" s="718"/>
      <c r="M154" s="188"/>
    </row>
    <row r="155" spans="1:13" x14ac:dyDescent="0.3">
      <c r="A155" s="229"/>
      <c r="B155" s="66"/>
      <c r="C155" s="187"/>
      <c r="D155" s="187"/>
      <c r="E155" s="187"/>
      <c r="F155" s="187"/>
      <c r="G155" s="187"/>
      <c r="H155" s="187"/>
      <c r="I155" s="187"/>
      <c r="J155" s="187"/>
      <c r="K155" s="662"/>
      <c r="L155" s="718"/>
      <c r="M155" s="188"/>
    </row>
    <row r="156" spans="1:13" x14ac:dyDescent="0.3">
      <c r="A156" s="229"/>
      <c r="B156" s="66"/>
      <c r="C156" s="187"/>
      <c r="D156" s="187"/>
      <c r="E156" s="187"/>
      <c r="F156" s="187"/>
      <c r="G156" s="187"/>
      <c r="H156" s="187"/>
      <c r="I156" s="187"/>
      <c r="J156" s="187"/>
      <c r="K156" s="662"/>
      <c r="L156" s="718"/>
      <c r="M156" s="188"/>
    </row>
    <row r="157" spans="1:13" x14ac:dyDescent="0.3">
      <c r="A157" s="229"/>
      <c r="B157" s="66"/>
      <c r="C157" s="187"/>
      <c r="D157" s="187"/>
      <c r="E157" s="187"/>
      <c r="F157" s="187"/>
      <c r="G157" s="187"/>
      <c r="H157" s="187"/>
      <c r="I157" s="187"/>
      <c r="J157" s="187"/>
      <c r="K157" s="662"/>
      <c r="L157" s="718"/>
      <c r="M157" s="188"/>
    </row>
    <row r="158" spans="1:13" x14ac:dyDescent="0.3">
      <c r="A158" s="229"/>
      <c r="B158" s="66"/>
      <c r="C158" s="187"/>
      <c r="D158" s="187"/>
      <c r="E158" s="187"/>
      <c r="F158" s="187"/>
      <c r="G158" s="187"/>
      <c r="H158" s="187"/>
      <c r="I158" s="187"/>
      <c r="J158" s="187"/>
      <c r="K158" s="662"/>
      <c r="L158" s="718"/>
      <c r="M158" s="188"/>
    </row>
    <row r="159" spans="1:13" x14ac:dyDescent="0.3">
      <c r="A159" s="229"/>
      <c r="B159" s="66"/>
      <c r="C159" s="187"/>
      <c r="D159" s="187"/>
      <c r="E159" s="187"/>
      <c r="F159" s="187"/>
      <c r="G159" s="187"/>
      <c r="H159" s="187"/>
      <c r="I159" s="187"/>
      <c r="J159" s="187"/>
      <c r="K159" s="662"/>
      <c r="L159" s="718"/>
      <c r="M159" s="188"/>
    </row>
    <row r="160" spans="1:13" x14ac:dyDescent="0.3">
      <c r="A160" s="229"/>
      <c r="B160" s="66"/>
      <c r="C160" s="187"/>
      <c r="D160" s="187"/>
      <c r="E160" s="187"/>
      <c r="F160" s="187"/>
      <c r="G160" s="187"/>
      <c r="H160" s="187"/>
      <c r="I160" s="187"/>
      <c r="J160" s="187"/>
      <c r="K160" s="662"/>
      <c r="L160" s="718"/>
      <c r="M160" s="188"/>
    </row>
    <row r="161" spans="1:13" x14ac:dyDescent="0.3">
      <c r="A161" s="229"/>
      <c r="B161" s="66"/>
      <c r="C161" s="187"/>
      <c r="D161" s="187"/>
      <c r="E161" s="187"/>
      <c r="F161" s="187"/>
      <c r="G161" s="187"/>
      <c r="H161" s="187"/>
      <c r="I161" s="187"/>
      <c r="J161" s="187"/>
      <c r="K161" s="662"/>
      <c r="L161" s="718"/>
      <c r="M161" s="188"/>
    </row>
    <row r="162" spans="1:13" x14ac:dyDescent="0.3">
      <c r="A162" s="229"/>
      <c r="B162" s="66"/>
      <c r="C162" s="187"/>
      <c r="D162" s="187"/>
      <c r="E162" s="187"/>
      <c r="F162" s="187"/>
      <c r="G162" s="187"/>
      <c r="H162" s="187"/>
      <c r="I162" s="187"/>
      <c r="J162" s="187"/>
      <c r="K162" s="662"/>
      <c r="L162" s="718"/>
      <c r="M162" s="188"/>
    </row>
    <row r="163" spans="1:13" x14ac:dyDescent="0.3">
      <c r="A163" s="229"/>
      <c r="B163" s="66"/>
      <c r="C163" s="187"/>
      <c r="D163" s="187"/>
      <c r="E163" s="187"/>
      <c r="F163" s="187"/>
      <c r="G163" s="187"/>
      <c r="H163" s="187"/>
      <c r="I163" s="187"/>
      <c r="J163" s="187"/>
      <c r="K163" s="662"/>
      <c r="L163" s="718"/>
      <c r="M163" s="188"/>
    </row>
    <row r="164" spans="1:13" x14ac:dyDescent="0.3">
      <c r="A164" s="229"/>
      <c r="B164" s="66"/>
      <c r="C164" s="187"/>
      <c r="D164" s="187"/>
      <c r="E164" s="187"/>
      <c r="F164" s="187"/>
      <c r="G164" s="187"/>
      <c r="H164" s="187"/>
      <c r="I164" s="187"/>
      <c r="J164" s="187"/>
      <c r="K164" s="662"/>
      <c r="L164" s="718"/>
      <c r="M164" s="188"/>
    </row>
    <row r="165" spans="1:13" x14ac:dyDescent="0.3">
      <c r="A165" s="229"/>
      <c r="B165" s="66"/>
      <c r="C165" s="187"/>
      <c r="D165" s="187"/>
      <c r="E165" s="187"/>
      <c r="F165" s="187"/>
      <c r="G165" s="187"/>
      <c r="H165" s="187"/>
      <c r="I165" s="187"/>
      <c r="J165" s="187"/>
      <c r="K165" s="662"/>
      <c r="L165" s="718"/>
      <c r="M165" s="188"/>
    </row>
    <row r="166" spans="1:13" x14ac:dyDescent="0.3">
      <c r="A166" s="229"/>
      <c r="B166" s="66"/>
      <c r="C166" s="187"/>
      <c r="D166" s="187"/>
      <c r="E166" s="187"/>
      <c r="F166" s="187"/>
      <c r="G166" s="187"/>
      <c r="H166" s="187"/>
      <c r="I166" s="187"/>
      <c r="J166" s="187"/>
      <c r="K166" s="662"/>
      <c r="L166" s="718"/>
      <c r="M166" s="188"/>
    </row>
    <row r="167" spans="1:13" x14ac:dyDescent="0.3">
      <c r="A167" s="229"/>
      <c r="B167" s="66"/>
      <c r="C167" s="187"/>
      <c r="D167" s="187"/>
      <c r="E167" s="187"/>
      <c r="F167" s="187"/>
      <c r="G167" s="187"/>
      <c r="H167" s="187"/>
      <c r="I167" s="187"/>
      <c r="J167" s="187"/>
      <c r="K167" s="662"/>
      <c r="L167" s="718"/>
      <c r="M167" s="188"/>
    </row>
    <row r="168" spans="1:13" x14ac:dyDescent="0.3">
      <c r="A168" s="229"/>
      <c r="B168" s="66"/>
      <c r="C168" s="187"/>
      <c r="D168" s="187"/>
      <c r="E168" s="187"/>
      <c r="F168" s="187"/>
      <c r="G168" s="187"/>
      <c r="H168" s="187"/>
      <c r="I168" s="187"/>
      <c r="J168" s="187"/>
      <c r="K168" s="662"/>
      <c r="L168" s="718"/>
      <c r="M168" s="188"/>
    </row>
    <row r="169" spans="1:13" x14ac:dyDescent="0.3">
      <c r="A169" s="229"/>
      <c r="B169" s="66"/>
      <c r="C169" s="187"/>
      <c r="D169" s="187"/>
      <c r="E169" s="187"/>
      <c r="F169" s="187"/>
      <c r="G169" s="187"/>
      <c r="H169" s="187"/>
      <c r="I169" s="187"/>
      <c r="J169" s="187"/>
      <c r="K169" s="662"/>
      <c r="L169" s="718"/>
      <c r="M169" s="188"/>
    </row>
    <row r="170" spans="1:13" x14ac:dyDescent="0.3">
      <c r="A170" s="229"/>
      <c r="B170" s="66"/>
      <c r="C170" s="187"/>
      <c r="D170" s="187"/>
      <c r="E170" s="187"/>
      <c r="F170" s="187"/>
      <c r="G170" s="187"/>
      <c r="H170" s="187"/>
      <c r="I170" s="187"/>
      <c r="J170" s="187"/>
      <c r="K170" s="662"/>
      <c r="L170" s="718"/>
      <c r="M170" s="188"/>
    </row>
    <row r="171" spans="1:13" x14ac:dyDescent="0.3">
      <c r="A171" s="229"/>
      <c r="B171" s="66"/>
      <c r="C171" s="187"/>
      <c r="D171" s="187"/>
      <c r="E171" s="187"/>
      <c r="F171" s="187"/>
      <c r="G171" s="187"/>
      <c r="H171" s="187"/>
      <c r="I171" s="187"/>
      <c r="J171" s="187"/>
      <c r="K171" s="662"/>
      <c r="L171" s="718"/>
      <c r="M171" s="188"/>
    </row>
    <row r="172" spans="1:13" x14ac:dyDescent="0.3">
      <c r="A172" s="229"/>
      <c r="B172" s="66"/>
      <c r="C172" s="187"/>
      <c r="D172" s="187"/>
      <c r="E172" s="187"/>
      <c r="F172" s="187"/>
      <c r="G172" s="187"/>
      <c r="H172" s="187"/>
      <c r="I172" s="187"/>
      <c r="J172" s="187"/>
      <c r="K172" s="662"/>
      <c r="L172" s="718"/>
      <c r="M172" s="188"/>
    </row>
    <row r="173" spans="1:13" x14ac:dyDescent="0.3">
      <c r="A173" s="229"/>
      <c r="B173" s="66"/>
      <c r="C173" s="187"/>
      <c r="D173" s="187"/>
      <c r="E173" s="187"/>
      <c r="F173" s="187"/>
      <c r="G173" s="187"/>
      <c r="H173" s="187"/>
      <c r="I173" s="187"/>
      <c r="J173" s="187"/>
      <c r="K173" s="662"/>
      <c r="L173" s="718"/>
      <c r="M173" s="188"/>
    </row>
    <row r="174" spans="1:13" x14ac:dyDescent="0.3">
      <c r="A174" s="229"/>
      <c r="B174" s="66"/>
      <c r="C174" s="187"/>
      <c r="D174" s="187"/>
      <c r="E174" s="187"/>
      <c r="F174" s="187"/>
      <c r="G174" s="187"/>
      <c r="H174" s="187"/>
      <c r="I174" s="187"/>
      <c r="J174" s="187"/>
      <c r="K174" s="662"/>
      <c r="L174" s="718"/>
      <c r="M174" s="188"/>
    </row>
    <row r="175" spans="1:13" x14ac:dyDescent="0.3">
      <c r="A175" s="229"/>
      <c r="B175" s="66"/>
      <c r="C175" s="187"/>
      <c r="D175" s="187"/>
      <c r="E175" s="187"/>
      <c r="F175" s="187"/>
      <c r="G175" s="187"/>
      <c r="H175" s="187"/>
      <c r="I175" s="187"/>
      <c r="J175" s="187"/>
      <c r="K175" s="662"/>
      <c r="L175" s="718"/>
      <c r="M175" s="188"/>
    </row>
    <row r="176" spans="1:13" x14ac:dyDescent="0.3">
      <c r="A176" s="229"/>
      <c r="B176" s="66"/>
      <c r="C176" s="187"/>
      <c r="D176" s="187"/>
      <c r="E176" s="187"/>
      <c r="F176" s="187"/>
      <c r="G176" s="187"/>
      <c r="H176" s="187"/>
      <c r="I176" s="187"/>
      <c r="J176" s="187"/>
      <c r="K176" s="662"/>
      <c r="L176" s="718"/>
      <c r="M176" s="188"/>
    </row>
    <row r="177" spans="1:13" x14ac:dyDescent="0.3">
      <c r="A177" s="229"/>
      <c r="B177" s="66"/>
      <c r="C177" s="187"/>
      <c r="D177" s="187"/>
      <c r="E177" s="187"/>
      <c r="F177" s="187"/>
      <c r="G177" s="187"/>
      <c r="H177" s="187"/>
      <c r="I177" s="187"/>
      <c r="J177" s="187"/>
      <c r="K177" s="662"/>
      <c r="L177" s="718"/>
      <c r="M177" s="188"/>
    </row>
    <row r="178" spans="1:13" x14ac:dyDescent="0.3">
      <c r="A178" s="229"/>
      <c r="B178" s="66"/>
      <c r="C178" s="187"/>
      <c r="D178" s="187"/>
      <c r="E178" s="187"/>
      <c r="F178" s="187"/>
      <c r="G178" s="187"/>
      <c r="H178" s="187"/>
      <c r="I178" s="187"/>
      <c r="J178" s="187"/>
      <c r="K178" s="662"/>
      <c r="L178" s="718"/>
      <c r="M178" s="188"/>
    </row>
    <row r="179" spans="1:13" x14ac:dyDescent="0.3">
      <c r="A179" s="229"/>
      <c r="B179" s="66"/>
      <c r="C179" s="187"/>
      <c r="D179" s="187"/>
      <c r="E179" s="187"/>
      <c r="F179" s="187"/>
      <c r="G179" s="187"/>
      <c r="H179" s="187"/>
      <c r="I179" s="187"/>
      <c r="J179" s="187"/>
      <c r="K179" s="662"/>
      <c r="L179" s="718"/>
      <c r="M179" s="188"/>
    </row>
    <row r="180" spans="1:13" x14ac:dyDescent="0.3">
      <c r="A180" s="229"/>
      <c r="B180" s="66"/>
      <c r="C180" s="187"/>
      <c r="D180" s="187"/>
      <c r="E180" s="187"/>
      <c r="F180" s="187"/>
      <c r="G180" s="187"/>
      <c r="H180" s="187"/>
      <c r="I180" s="187"/>
      <c r="J180" s="187"/>
      <c r="K180" s="662"/>
      <c r="L180" s="718"/>
      <c r="M180" s="188"/>
    </row>
    <row r="181" spans="1:13" x14ac:dyDescent="0.3">
      <c r="A181" s="229"/>
      <c r="B181" s="66"/>
      <c r="C181" s="187"/>
      <c r="D181" s="187"/>
      <c r="E181" s="187"/>
      <c r="F181" s="187"/>
      <c r="G181" s="187"/>
      <c r="H181" s="187"/>
      <c r="I181" s="187"/>
      <c r="J181" s="187"/>
      <c r="K181" s="662"/>
      <c r="L181" s="718"/>
      <c r="M181" s="188"/>
    </row>
    <row r="182" spans="1:13" x14ac:dyDescent="0.3">
      <c r="A182" s="229"/>
      <c r="B182" s="66"/>
      <c r="C182" s="187"/>
      <c r="D182" s="187"/>
      <c r="E182" s="187"/>
      <c r="F182" s="187"/>
      <c r="G182" s="187"/>
      <c r="H182" s="187"/>
      <c r="I182" s="187"/>
      <c r="J182" s="187"/>
      <c r="K182" s="662"/>
      <c r="L182" s="718"/>
      <c r="M182" s="188"/>
    </row>
    <row r="183" spans="1:13" x14ac:dyDescent="0.3">
      <c r="A183" s="229"/>
      <c r="B183" s="66"/>
      <c r="C183" s="187"/>
      <c r="D183" s="187"/>
      <c r="E183" s="187"/>
      <c r="F183" s="187"/>
      <c r="G183" s="187"/>
      <c r="H183" s="187"/>
      <c r="I183" s="187"/>
      <c r="J183" s="187"/>
      <c r="K183" s="662"/>
      <c r="L183" s="718"/>
      <c r="M183" s="188"/>
    </row>
    <row r="184" spans="1:13" x14ac:dyDescent="0.3">
      <c r="A184" s="229"/>
      <c r="B184" s="66"/>
      <c r="C184" s="187"/>
      <c r="D184" s="187"/>
      <c r="E184" s="187"/>
      <c r="F184" s="187"/>
      <c r="G184" s="187"/>
      <c r="H184" s="187"/>
      <c r="I184" s="187"/>
      <c r="J184" s="187"/>
      <c r="K184" s="662"/>
      <c r="L184" s="718"/>
      <c r="M184" s="188"/>
    </row>
    <row r="185" spans="1:13" x14ac:dyDescent="0.3">
      <c r="A185" s="229"/>
      <c r="B185" s="66"/>
      <c r="C185" s="187"/>
      <c r="D185" s="187"/>
      <c r="E185" s="187"/>
      <c r="F185" s="187"/>
      <c r="G185" s="187"/>
      <c r="H185" s="187"/>
      <c r="I185" s="187"/>
      <c r="J185" s="187"/>
      <c r="K185" s="662"/>
      <c r="L185" s="718"/>
      <c r="M185" s="188"/>
    </row>
    <row r="186" spans="1:13" x14ac:dyDescent="0.3">
      <c r="A186" s="229"/>
      <c r="B186" s="66"/>
      <c r="C186" s="187"/>
      <c r="D186" s="187"/>
      <c r="E186" s="187"/>
      <c r="F186" s="187"/>
      <c r="G186" s="187"/>
      <c r="H186" s="187"/>
      <c r="I186" s="187"/>
      <c r="J186" s="187"/>
      <c r="K186" s="662"/>
      <c r="L186" s="718"/>
      <c r="M186" s="188"/>
    </row>
    <row r="187" spans="1:13" x14ac:dyDescent="0.3">
      <c r="A187" s="229"/>
      <c r="B187" s="66"/>
      <c r="C187" s="187"/>
      <c r="D187" s="187"/>
      <c r="E187" s="187"/>
      <c r="F187" s="187"/>
      <c r="G187" s="187"/>
      <c r="H187" s="187"/>
      <c r="I187" s="187"/>
      <c r="J187" s="187"/>
      <c r="K187" s="662"/>
      <c r="L187" s="718"/>
      <c r="M187" s="188"/>
    </row>
    <row r="188" spans="1:13" x14ac:dyDescent="0.3">
      <c r="A188" s="229"/>
      <c r="B188" s="66"/>
      <c r="C188" s="187"/>
      <c r="D188" s="187"/>
      <c r="E188" s="187"/>
      <c r="F188" s="187"/>
      <c r="G188" s="187"/>
      <c r="H188" s="187"/>
      <c r="I188" s="187"/>
      <c r="J188" s="187"/>
      <c r="K188" s="662"/>
      <c r="L188" s="718"/>
      <c r="M188" s="188"/>
    </row>
    <row r="189" spans="1:13" x14ac:dyDescent="0.3">
      <c r="A189" s="229"/>
      <c r="B189" s="66"/>
      <c r="C189" s="187"/>
      <c r="D189" s="187"/>
      <c r="E189" s="187"/>
      <c r="F189" s="187"/>
      <c r="G189" s="187"/>
      <c r="H189" s="187"/>
      <c r="I189" s="187"/>
      <c r="J189" s="187"/>
      <c r="K189" s="662"/>
      <c r="L189" s="718"/>
      <c r="M189" s="188"/>
    </row>
    <row r="190" spans="1:13" x14ac:dyDescent="0.3">
      <c r="A190" s="229"/>
      <c r="B190" s="66"/>
      <c r="C190" s="187"/>
      <c r="D190" s="187"/>
      <c r="E190" s="187"/>
      <c r="F190" s="187"/>
      <c r="G190" s="187"/>
      <c r="H190" s="187"/>
      <c r="I190" s="187"/>
      <c r="J190" s="187"/>
      <c r="K190" s="662"/>
      <c r="L190" s="718"/>
      <c r="M190" s="188"/>
    </row>
    <row r="191" spans="1:13" x14ac:dyDescent="0.3">
      <c r="A191" s="229"/>
      <c r="B191" s="66"/>
      <c r="C191" s="187"/>
      <c r="D191" s="187"/>
      <c r="E191" s="187"/>
      <c r="F191" s="187"/>
      <c r="G191" s="187"/>
      <c r="H191" s="187"/>
      <c r="I191" s="187"/>
      <c r="J191" s="187"/>
      <c r="K191" s="662"/>
      <c r="L191" s="718"/>
      <c r="M191" s="188"/>
    </row>
    <row r="192" spans="1:13" x14ac:dyDescent="0.3">
      <c r="A192" s="229"/>
      <c r="B192" s="66"/>
      <c r="C192" s="187"/>
      <c r="D192" s="187"/>
      <c r="E192" s="187"/>
      <c r="F192" s="187"/>
      <c r="G192" s="187"/>
      <c r="H192" s="187"/>
      <c r="I192" s="187"/>
      <c r="J192" s="187"/>
      <c r="K192" s="662"/>
      <c r="L192" s="718"/>
      <c r="M192" s="188"/>
    </row>
    <row r="193" spans="1:13" x14ac:dyDescent="0.3">
      <c r="A193" s="229"/>
      <c r="B193" s="66"/>
      <c r="C193" s="187"/>
      <c r="D193" s="187"/>
      <c r="E193" s="187"/>
      <c r="F193" s="187"/>
      <c r="G193" s="187"/>
      <c r="H193" s="187"/>
      <c r="I193" s="187"/>
      <c r="J193" s="187"/>
      <c r="K193" s="662"/>
      <c r="L193" s="718"/>
      <c r="M193" s="188"/>
    </row>
    <row r="194" spans="1:13" x14ac:dyDescent="0.3">
      <c r="A194" s="229"/>
      <c r="B194" s="66"/>
      <c r="C194" s="187"/>
      <c r="D194" s="187"/>
      <c r="E194" s="187"/>
      <c r="F194" s="187"/>
      <c r="G194" s="187"/>
      <c r="H194" s="187"/>
      <c r="I194" s="187"/>
      <c r="J194" s="187"/>
      <c r="K194" s="662"/>
      <c r="L194" s="718"/>
      <c r="M194" s="188"/>
    </row>
    <row r="195" spans="1:13" x14ac:dyDescent="0.3">
      <c r="A195" s="229"/>
      <c r="B195" s="66"/>
      <c r="C195" s="187"/>
      <c r="D195" s="187"/>
      <c r="E195" s="187"/>
      <c r="F195" s="187"/>
      <c r="G195" s="187"/>
      <c r="H195" s="187"/>
      <c r="I195" s="187"/>
      <c r="J195" s="187"/>
      <c r="K195" s="662"/>
      <c r="L195" s="718"/>
      <c r="M195" s="188"/>
    </row>
    <row r="196" spans="1:13" x14ac:dyDescent="0.3">
      <c r="A196" s="229"/>
      <c r="B196" s="66"/>
      <c r="C196" s="187"/>
      <c r="D196" s="187"/>
      <c r="E196" s="187"/>
      <c r="F196" s="187"/>
      <c r="G196" s="187"/>
      <c r="H196" s="187"/>
      <c r="I196" s="187"/>
      <c r="J196" s="187"/>
      <c r="K196" s="662"/>
      <c r="L196" s="718"/>
      <c r="M196" s="188"/>
    </row>
    <row r="197" spans="1:13" x14ac:dyDescent="0.3">
      <c r="A197" s="229"/>
      <c r="B197" s="66"/>
      <c r="C197" s="187"/>
      <c r="D197" s="187"/>
      <c r="E197" s="187"/>
      <c r="F197" s="187"/>
      <c r="G197" s="187"/>
      <c r="H197" s="187"/>
      <c r="I197" s="187"/>
      <c r="J197" s="187"/>
      <c r="K197" s="662"/>
      <c r="L197" s="718"/>
      <c r="M197" s="188"/>
    </row>
    <row r="198" spans="1:13" x14ac:dyDescent="0.3">
      <c r="A198" s="229"/>
      <c r="B198" s="66"/>
      <c r="C198" s="187"/>
      <c r="D198" s="187"/>
      <c r="E198" s="187"/>
      <c r="F198" s="187"/>
      <c r="G198" s="187"/>
      <c r="H198" s="187"/>
      <c r="I198" s="187"/>
      <c r="J198" s="187"/>
      <c r="K198" s="662"/>
      <c r="L198" s="718"/>
      <c r="M198" s="188"/>
    </row>
    <row r="199" spans="1:13" x14ac:dyDescent="0.3">
      <c r="A199" s="229"/>
      <c r="B199" s="66"/>
      <c r="C199" s="187"/>
      <c r="D199" s="187"/>
      <c r="E199" s="187"/>
      <c r="F199" s="187"/>
      <c r="G199" s="187"/>
      <c r="H199" s="187"/>
      <c r="I199" s="187"/>
      <c r="J199" s="187"/>
      <c r="K199" s="662"/>
      <c r="L199" s="718"/>
      <c r="M199" s="188"/>
    </row>
    <row r="200" spans="1:13" x14ac:dyDescent="0.3">
      <c r="A200" s="229"/>
      <c r="B200" s="66"/>
      <c r="C200" s="95"/>
      <c r="D200" s="95"/>
      <c r="E200" s="95"/>
      <c r="F200" s="95"/>
      <c r="G200" s="95"/>
      <c r="H200" s="95"/>
      <c r="I200" s="95"/>
      <c r="J200" s="95"/>
      <c r="K200" s="662"/>
      <c r="L200" s="718"/>
      <c r="M200" s="188"/>
    </row>
    <row r="201" spans="1:13" x14ac:dyDescent="0.3">
      <c r="A201" s="253"/>
      <c r="B201" s="188"/>
      <c r="C201" s="188"/>
      <c r="D201" s="188"/>
      <c r="E201" s="188"/>
      <c r="F201" s="188"/>
      <c r="G201" s="188"/>
      <c r="H201" s="188"/>
      <c r="I201" s="188"/>
      <c r="J201" s="188"/>
      <c r="K201" s="662"/>
      <c r="L201" s="718"/>
      <c r="M201" s="188"/>
    </row>
    <row r="202" spans="1:13" x14ac:dyDescent="0.3">
      <c r="A202" s="253"/>
      <c r="B202" s="188"/>
      <c r="C202" s="188"/>
      <c r="D202" s="188"/>
      <c r="E202" s="188"/>
      <c r="F202" s="188"/>
      <c r="G202" s="188"/>
      <c r="H202" s="188"/>
      <c r="I202" s="188"/>
      <c r="J202" s="188"/>
      <c r="K202" s="662"/>
      <c r="L202" s="718"/>
      <c r="M202" s="188"/>
    </row>
    <row r="203" spans="1:13" x14ac:dyDescent="0.3">
      <c r="A203" s="253"/>
      <c r="B203" s="188"/>
      <c r="C203" s="188"/>
      <c r="D203" s="188"/>
      <c r="E203" s="188"/>
      <c r="F203" s="188"/>
      <c r="G203" s="188"/>
      <c r="H203" s="188"/>
      <c r="I203" s="188"/>
      <c r="J203" s="188"/>
      <c r="K203" s="662"/>
      <c r="L203" s="718"/>
      <c r="M203" s="188"/>
    </row>
    <row r="204" spans="1:13" x14ac:dyDescent="0.3">
      <c r="A204" s="253"/>
      <c r="B204" s="188"/>
      <c r="C204" s="188"/>
      <c r="D204" s="188"/>
      <c r="E204" s="188"/>
      <c r="F204" s="188"/>
      <c r="G204" s="188"/>
      <c r="H204" s="188"/>
      <c r="I204" s="188"/>
      <c r="J204" s="188"/>
      <c r="K204" s="662"/>
      <c r="L204" s="718"/>
      <c r="M204" s="188"/>
    </row>
    <row r="205" spans="1:13" x14ac:dyDescent="0.3">
      <c r="A205" s="253"/>
      <c r="B205" s="188"/>
      <c r="C205" s="188"/>
      <c r="D205" s="188"/>
      <c r="E205" s="188"/>
      <c r="F205" s="188"/>
      <c r="G205" s="188"/>
      <c r="H205" s="188"/>
      <c r="I205" s="188"/>
      <c r="J205" s="188"/>
      <c r="K205" s="662"/>
      <c r="L205" s="718"/>
      <c r="M205" s="188"/>
    </row>
  </sheetData>
  <sheetProtection algorithmName="SHA-512" hashValue="Wwav1vc6Fe04H2RV7Ka3xFJp13TVp1Wdool7II37YwwCkfvSKEI0eQf78i7l7VDQQX+NJ4B3P4+pAwMrVsTRuA==" saltValue="ns8HESQU1G0oDxJfOdE25Q==" spinCount="100000" sheet="1" objects="1" scenarios="1"/>
  <mergeCells count="3">
    <mergeCell ref="C3:D3"/>
    <mergeCell ref="A5:A6"/>
    <mergeCell ref="D5:J5"/>
  </mergeCells>
  <phoneticPr fontId="7" type="noConversion"/>
  <dataValidations xWindow="158" yWindow="560" count="8">
    <dataValidation type="whole" operator="lessThan" allowBlank="1" showInputMessage="1" showErrorMessage="1" error="Įveskite neigiamą skaičių" sqref="C64:J65" xr:uid="{DE1E57D0-D483-4305-B052-C72F6E4CB308}">
      <formula1>0</formula1>
    </dataValidation>
    <dataValidation errorStyle="warning" allowBlank="1" showInputMessage="1" showErrorMessage="1" promptTitle="Atkreipkite dėmesį! " prompt="Pokyčiai nėra susieti su pinigų srautų ataskaita. Jei šioje eilutėje planuojami skirtingi likučiai, būtina papildyti pinigų srautų ataskaitą, kitaip balanso lygybė nebus gauta." sqref="B23" xr:uid="{7DD5501F-E1B1-4BED-A418-30B64694AF38}"/>
    <dataValidation errorStyle="information" allowBlank="1" showInputMessage="1" showErrorMessage="1" error="Pokyčiai nėra susieti su pinigų srautų ataskaita, todėl joje būtina papildyti investicinės veiklos pinigų srautus, kitaip balanso lygybė nebus gauta." prompt="Pokyčiai nėra susieti su pinigų srautų ataskaita, todėl joje būtina papildyti investicinės veiklos pinigų srautus, kitaip balanso lygybė nebus gauta." sqref="B26" xr:uid="{AAC88E25-63B9-4FFA-B41B-21AD3E23D50F}"/>
    <dataValidation errorStyle="warning" allowBlank="1" showInputMessage="1" showErrorMessage="1" promptTitle="Atkreipkite dėmesį! " prompt="Pokyčiai nėra susieti su pinigų srautų ataskaita. Jei šioje eilutėje planuojami skirtingi likučiai, būtina papildyti pinigų srautų ataskaitą, kitaip balanso lygybė nebus gauta. Planuoti ateičiai nerekomenduojama." sqref="B63 B65:B68" xr:uid="{93DE2591-B1A6-4EBF-AD99-0B038F88D204}"/>
    <dataValidation errorStyle="warning" allowBlank="1" showInputMessage="1" showErrorMessage="1" promptTitle="Atkreipkite dėmesį! " prompt="Pokyčiai nėra susieti su pinigų srautų ataskaita. Jei šioje eilutėje planuojami skirtingi likučiai, būtina papildyti pinigų srautų ataskaitą, kitaip balanso lygybė nebus gauta. Planuoti ateičiai nerekomenduojama" sqref="B64" xr:uid="{5B94E96E-DA19-4E9A-B173-5B8E5821BA6D}"/>
    <dataValidation errorStyle="information" allowBlank="1" showInputMessage="1" showErrorMessage="1" prompt="Išperkamoji nuoma (lizingas)" sqref="B82" xr:uid="{CB7FA704-8011-427D-924F-8332D5C4030E}"/>
    <dataValidation errorStyle="information" allowBlank="1" showInputMessage="1" showErrorMessage="1" prompt="Išperkamosios nuomos (lizingo) dalis mokėtina per ateinančius metus" sqref="B91" xr:uid="{AD0FD8D8-03A7-4CC9-92EC-F0CF5C4314FD}"/>
    <dataValidation errorStyle="information" allowBlank="1" showInputMessage="1" showErrorMessage="1" error="Remiantis X skyriaus duomenimis įskaičiuojamos paskolos ir ne kredito įstaigoms. Ataskaitiniais metais, jei buvo apskaityta kitaip, formulę galima ištrinti ir įrašyti faktinę reikšmę " prompt="Remiantis X skyriaus duomenimis įskaičiuojamos paskolos ir ne kredito įstaigoms. Ataskaitiniais metais, jei buvo apskaityta kitaip, formulę galima ištrinti ir įrašyti faktinę reikšmę " sqref="C92 C83:J83" xr:uid="{10FA0A8E-4C26-421E-85B6-8A0C6C73C37D}"/>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AD20E-F0EC-4B96-B4B0-E8028BCA12D8}">
  <sheetPr>
    <tabColor theme="8"/>
  </sheetPr>
  <dimension ref="A1:M162"/>
  <sheetViews>
    <sheetView zoomScale="110" zoomScaleNormal="110" workbookViewId="0">
      <pane ySplit="7" topLeftCell="A23" activePane="bottomLeft" state="frozen"/>
      <selection pane="bottomLeft" activeCell="D27" sqref="D27"/>
    </sheetView>
  </sheetViews>
  <sheetFormatPr defaultRowHeight="14.4" x14ac:dyDescent="0.3"/>
  <cols>
    <col min="1" max="1" width="8.88671875" style="90"/>
    <col min="2" max="2" width="31.77734375" style="90" customWidth="1"/>
    <col min="3" max="3" width="28.5546875" style="111" customWidth="1"/>
    <col min="4" max="11" width="12.6640625" style="90" customWidth="1"/>
    <col min="12" max="12" width="9.5546875" style="548" customWidth="1"/>
    <col min="13" max="13" width="74.5546875" style="90" customWidth="1"/>
    <col min="14" max="16384" width="8.88671875" style="90"/>
  </cols>
  <sheetData>
    <row r="1" spans="1:13" ht="29.4" customHeight="1" x14ac:dyDescent="0.3">
      <c r="A1" s="217" t="s">
        <v>570</v>
      </c>
      <c r="B1" s="218" t="s">
        <v>523</v>
      </c>
      <c r="C1" s="590"/>
      <c r="D1" s="219"/>
      <c r="E1" s="220"/>
      <c r="F1" s="220"/>
      <c r="G1" s="220"/>
      <c r="H1" s="221"/>
      <c r="I1" s="221"/>
      <c r="J1" s="221"/>
      <c r="K1" s="222"/>
      <c r="M1" s="693"/>
    </row>
    <row r="2" spans="1:13" s="758" customFormat="1" ht="13.8" customHeight="1" x14ac:dyDescent="0.3">
      <c r="A2" s="754"/>
      <c r="B2" s="755"/>
      <c r="C2" s="755" t="str">
        <f>+XI.1_JA!B2</f>
        <v>Balanso lygybės patikrinimas</v>
      </c>
      <c r="D2" s="755">
        <f>+XI.1_JA!C2</f>
        <v>0</v>
      </c>
      <c r="E2" s="755">
        <f>+XI.1_JA!D2</f>
        <v>0</v>
      </c>
      <c r="F2" s="755">
        <f>+XI.1_JA!E2</f>
        <v>0</v>
      </c>
      <c r="G2" s="755">
        <f>+XI.1_JA!F2</f>
        <v>0</v>
      </c>
      <c r="H2" s="755">
        <f>+XI.1_JA!G2</f>
        <v>0</v>
      </c>
      <c r="I2" s="755">
        <f>+XI.1_JA!H2</f>
        <v>0</v>
      </c>
      <c r="J2" s="755">
        <f>+XI.1_JA!I2</f>
        <v>0</v>
      </c>
      <c r="K2" s="770">
        <f>+XI.1_JA!J2</f>
        <v>0</v>
      </c>
      <c r="L2" s="761" t="str">
        <f>+XI.1_JA!K2</f>
        <v>-</v>
      </c>
      <c r="M2" s="740"/>
    </row>
    <row r="3" spans="1:13" s="109" customFormat="1" x14ac:dyDescent="0.3">
      <c r="A3" s="147" t="s">
        <v>522</v>
      </c>
      <c r="B3" s="148" t="s">
        <v>345</v>
      </c>
      <c r="C3" s="591"/>
      <c r="D3" s="1156"/>
      <c r="E3" s="1156"/>
      <c r="F3" s="149"/>
      <c r="G3" s="149"/>
      <c r="H3" s="149"/>
      <c r="I3" s="149"/>
      <c r="J3" s="149"/>
      <c r="K3" s="150"/>
      <c r="L3" s="658"/>
      <c r="M3" s="693"/>
    </row>
    <row r="4" spans="1:13" s="111" customFormat="1" ht="4.8" customHeight="1" x14ac:dyDescent="0.3">
      <c r="A4" s="151"/>
      <c r="B4" s="152"/>
      <c r="C4" s="152"/>
      <c r="D4" s="153"/>
      <c r="E4" s="153"/>
      <c r="F4" s="154"/>
      <c r="G4" s="154"/>
      <c r="H4" s="154"/>
      <c r="I4" s="154"/>
      <c r="J4" s="154"/>
      <c r="K4" s="155"/>
      <c r="L4" s="659"/>
      <c r="M4" s="693"/>
    </row>
    <row r="5" spans="1:13" x14ac:dyDescent="0.3">
      <c r="A5" s="1151" t="s">
        <v>191</v>
      </c>
      <c r="B5" s="156" t="s">
        <v>419</v>
      </c>
      <c r="C5" s="592" t="s">
        <v>160</v>
      </c>
      <c r="D5" s="157" t="s">
        <v>267</v>
      </c>
      <c r="E5" s="1153" t="s">
        <v>27</v>
      </c>
      <c r="F5" s="1154"/>
      <c r="G5" s="1154"/>
      <c r="H5" s="1154"/>
      <c r="I5" s="1154"/>
      <c r="J5" s="1154"/>
      <c r="K5" s="1155"/>
      <c r="M5" s="693"/>
    </row>
    <row r="6" spans="1:13" x14ac:dyDescent="0.3">
      <c r="A6" s="1152"/>
      <c r="B6" s="158"/>
      <c r="C6" s="593"/>
      <c r="D6" s="278" t="str">
        <f>+XI.1_JA!C6</f>
        <v>-</v>
      </c>
      <c r="E6" s="278" t="str">
        <f>+XI.1_JA!D6</f>
        <v>-</v>
      </c>
      <c r="F6" s="278" t="str">
        <f>+XI.1_JA!E6</f>
        <v>-</v>
      </c>
      <c r="G6" s="278" t="str">
        <f>+XI.1_JA!F6</f>
        <v>-</v>
      </c>
      <c r="H6" s="278" t="str">
        <f>+XI.1_JA!G6</f>
        <v>-</v>
      </c>
      <c r="I6" s="278" t="str">
        <f>+XI.1_JA!H6</f>
        <v>-</v>
      </c>
      <c r="J6" s="278" t="str">
        <f>+XI.1_JA!I6</f>
        <v>-</v>
      </c>
      <c r="K6" s="29" t="str">
        <f>+XI.1_JA!J6</f>
        <v>-</v>
      </c>
      <c r="M6" s="693"/>
    </row>
    <row r="7" spans="1:13" s="548" customFormat="1" ht="15" thickBot="1" x14ac:dyDescent="0.35">
      <c r="A7" s="159">
        <v>1</v>
      </c>
      <c r="B7" s="160">
        <v>2</v>
      </c>
      <c r="C7" s="594" t="s">
        <v>571</v>
      </c>
      <c r="D7" s="160">
        <v>3</v>
      </c>
      <c r="E7" s="161">
        <v>4</v>
      </c>
      <c r="F7" s="162">
        <v>5</v>
      </c>
      <c r="G7" s="162">
        <v>6</v>
      </c>
      <c r="H7" s="162">
        <v>7</v>
      </c>
      <c r="I7" s="162">
        <v>8</v>
      </c>
      <c r="J7" s="162">
        <v>9</v>
      </c>
      <c r="K7" s="162">
        <v>10</v>
      </c>
      <c r="M7" s="693"/>
    </row>
    <row r="8" spans="1:13" s="109" customFormat="1" ht="15" thickTop="1" x14ac:dyDescent="0.3">
      <c r="A8" s="225">
        <v>1</v>
      </c>
      <c r="B8" s="146" t="s">
        <v>347</v>
      </c>
      <c r="C8" s="595"/>
      <c r="D8" s="199">
        <f>SUM(D9:D14)</f>
        <v>0</v>
      </c>
      <c r="E8" s="199">
        <f t="shared" ref="E8:K8" si="0">SUM(E9:E14)</f>
        <v>0</v>
      </c>
      <c r="F8" s="199">
        <f t="shared" si="0"/>
        <v>0</v>
      </c>
      <c r="G8" s="199">
        <f t="shared" si="0"/>
        <v>0</v>
      </c>
      <c r="H8" s="199">
        <f t="shared" si="0"/>
        <v>0</v>
      </c>
      <c r="I8" s="199">
        <f t="shared" si="0"/>
        <v>0</v>
      </c>
      <c r="J8" s="199">
        <f t="shared" si="0"/>
        <v>0</v>
      </c>
      <c r="K8" s="199">
        <f t="shared" si="0"/>
        <v>0</v>
      </c>
      <c r="L8" s="547"/>
      <c r="M8" s="693"/>
    </row>
    <row r="9" spans="1:13" s="109" customFormat="1" ht="20.399999999999999" x14ac:dyDescent="0.3">
      <c r="A9" s="226" t="s">
        <v>686</v>
      </c>
      <c r="B9" s="415" t="s">
        <v>572</v>
      </c>
      <c r="C9" s="596" t="s">
        <v>573</v>
      </c>
      <c r="D9" s="416">
        <f>SUMIFS(V!F6:'V'!F76,V!$B$6:'V'!$B$76,"Pajamos")</f>
        <v>0</v>
      </c>
      <c r="E9" s="416">
        <f>SUMIFS(V!G6:'V'!G76,V!$B$6:'V'!$B$76,"Pajamos")</f>
        <v>0</v>
      </c>
      <c r="F9" s="416">
        <f>SUMIFS(V!H6:'V'!H76,V!$B$6:'V'!$B$76,"Pajamos")</f>
        <v>0</v>
      </c>
      <c r="G9" s="416">
        <f>SUMIFS(V!I6:'V'!I76,V!$B$6:'V'!$B$76,"Pajamos")</f>
        <v>0</v>
      </c>
      <c r="H9" s="416">
        <f>SUMIFS(V!J6:'V'!J76,V!$B$6:'V'!$B$76,"Pajamos")</f>
        <v>0</v>
      </c>
      <c r="I9" s="416">
        <f>SUMIFS(V!K6:'V'!K76,V!$B$6:'V'!$B$76,"Pajamos")</f>
        <v>0</v>
      </c>
      <c r="J9" s="416">
        <f>SUMIFS(V!L6:'V'!L76,V!$B$6:'V'!$B$76,"Pajamos")</f>
        <v>0</v>
      </c>
      <c r="K9" s="416">
        <f>SUMIFS(V!M6:'V'!M76,V!$B$6:'V'!$B$76,"Pajamos")</f>
        <v>0</v>
      </c>
      <c r="L9" s="547"/>
      <c r="M9" s="693"/>
    </row>
    <row r="10" spans="1:13" s="109" customFormat="1" ht="20.399999999999999" x14ac:dyDescent="0.3">
      <c r="A10" s="226" t="s">
        <v>700</v>
      </c>
      <c r="B10" s="415" t="s">
        <v>577</v>
      </c>
      <c r="C10" s="596" t="s">
        <v>578</v>
      </c>
      <c r="D10" s="416">
        <f>SUMIFS(V!F78:'V'!F128,V!$B$78:'V'!$B$128,"Pajamos")</f>
        <v>0</v>
      </c>
      <c r="E10" s="416">
        <f>SUMIFS(V!G78:'V'!G128,V!$B$78:'V'!$B$128,"Pajamos")</f>
        <v>0</v>
      </c>
      <c r="F10" s="416">
        <f>SUMIFS(V!H78:'V'!H128,V!$B$78:'V'!$B$128,"Pajamos")</f>
        <v>0</v>
      </c>
      <c r="G10" s="416">
        <f>SUMIFS(V!I78:'V'!I128,V!$B$78:'V'!$B$128,"Pajamos")</f>
        <v>0</v>
      </c>
      <c r="H10" s="416">
        <f>SUMIFS(V!J78:'V'!J128,V!$B$78:'V'!$B$128,"Pajamos")</f>
        <v>0</v>
      </c>
      <c r="I10" s="416">
        <f>SUMIFS(V!K78:'V'!K128,V!$B$78:'V'!$B$128,"Pajamos")</f>
        <v>0</v>
      </c>
      <c r="J10" s="416">
        <f>SUMIFS(V!L78:'V'!L128,V!$B$78:'V'!$B$128,"Pajamos")</f>
        <v>0</v>
      </c>
      <c r="K10" s="416">
        <f>SUMIFS(V!M78:'V'!M128,V!$B$78:'V'!$B$128,"Pajamos")</f>
        <v>0</v>
      </c>
      <c r="L10" s="547"/>
      <c r="M10" s="693"/>
    </row>
    <row r="11" spans="1:13" s="109" customFormat="1" ht="20.399999999999999" x14ac:dyDescent="0.3">
      <c r="A11" s="226" t="s">
        <v>714</v>
      </c>
      <c r="B11" s="415" t="s">
        <v>579</v>
      </c>
      <c r="C11" s="596" t="s">
        <v>574</v>
      </c>
      <c r="D11" s="416">
        <f>SUMIFS(V!F130:'V'!F200,V!$B$130:'V'!$B$200,"Pajamos")</f>
        <v>0</v>
      </c>
      <c r="E11" s="416">
        <f>SUMIFS(V!G130:'V'!G200,V!$B$130:'V'!$B$200,"Pajamos")</f>
        <v>0</v>
      </c>
      <c r="F11" s="416">
        <f>SUMIFS(V!H130:'V'!H200,V!$B$130:'V'!$B$200,"Pajamos")</f>
        <v>0</v>
      </c>
      <c r="G11" s="416">
        <f>SUMIFS(V!I130:'V'!I200,V!$B$130:'V'!$B$200,"Pajamos")</f>
        <v>0</v>
      </c>
      <c r="H11" s="416">
        <f>SUMIFS(V!J130:'V'!J200,V!$B$130:'V'!$B$200,"Pajamos")</f>
        <v>0</v>
      </c>
      <c r="I11" s="416">
        <f>SUMIFS(V!K130:'V'!K200,V!$B$130:'V'!$B$200,"Pajamos")</f>
        <v>0</v>
      </c>
      <c r="J11" s="416">
        <f>SUMIFS(V!L130:'V'!L200,V!$B$130:'V'!$B$200,"Pajamos")</f>
        <v>0</v>
      </c>
      <c r="K11" s="416">
        <f>SUMIFS(V!M130:'V'!M200,V!$B$130:'V'!$B$200,"Pajamos")</f>
        <v>0</v>
      </c>
      <c r="L11" s="547"/>
      <c r="M11" s="693"/>
    </row>
    <row r="12" spans="1:13" s="109" customFormat="1" ht="20.399999999999999" x14ac:dyDescent="0.3">
      <c r="A12" s="226" t="s">
        <v>728</v>
      </c>
      <c r="B12" s="415" t="s">
        <v>149</v>
      </c>
      <c r="C12" s="596" t="s">
        <v>575</v>
      </c>
      <c r="D12" s="416">
        <f>SUMIFS(V!F203:'V'!F262,V!$B$203:'V'!$B$262,"Pajamos")</f>
        <v>0</v>
      </c>
      <c r="E12" s="416">
        <f>SUMIFS(V!G203:'V'!G262,V!$B$203:'V'!$B$262,"Pajamos")</f>
        <v>0</v>
      </c>
      <c r="F12" s="416">
        <f>SUMIFS(V!H203:'V'!H262,V!$B$203:'V'!$B$262,"Pajamos")</f>
        <v>0</v>
      </c>
      <c r="G12" s="416">
        <f>SUMIFS(V!I203:'V'!I262,V!$B$203:'V'!$B$262,"Pajamos")</f>
        <v>0</v>
      </c>
      <c r="H12" s="416">
        <f>SUMIFS(V!J203:'V'!J262,V!$B$203:'V'!$B$262,"Pajamos")</f>
        <v>0</v>
      </c>
      <c r="I12" s="416">
        <f>SUMIFS(V!K203:'V'!K262,V!$B$203:'V'!$B$262,"Pajamos")</f>
        <v>0</v>
      </c>
      <c r="J12" s="416">
        <f>SUMIFS(V!L203:'V'!L262,V!$B$203:'V'!$B$262,"Pajamos")</f>
        <v>0</v>
      </c>
      <c r="K12" s="416">
        <f>SUMIFS(V!M203:'V'!M262,V!$B$203:'V'!$B$262,"Pajamos")</f>
        <v>0</v>
      </c>
      <c r="L12" s="547"/>
      <c r="M12" s="693"/>
    </row>
    <row r="13" spans="1:13" s="109" customFormat="1" ht="20.399999999999999" x14ac:dyDescent="0.3">
      <c r="A13" s="226" t="s">
        <v>742</v>
      </c>
      <c r="B13" s="415" t="s">
        <v>165</v>
      </c>
      <c r="C13" s="596" t="s">
        <v>576</v>
      </c>
      <c r="D13" s="416">
        <f>SUMIFS(V!F264:'V'!F284,V!$B$264:'V'!$B$284,"Pajamos")</f>
        <v>0</v>
      </c>
      <c r="E13" s="416">
        <f>SUMIFS(V!G264:'V'!G284,V!$B$264:'V'!$B$284,"Pajamos")</f>
        <v>0</v>
      </c>
      <c r="F13" s="416">
        <f>SUMIFS(V!H264:'V'!H284,V!$B$264:'V'!$B$284,"Pajamos")</f>
        <v>0</v>
      </c>
      <c r="G13" s="416">
        <f>SUMIFS(V!I264:'V'!I284,V!$B$264:'V'!$B$284,"Pajamos")</f>
        <v>0</v>
      </c>
      <c r="H13" s="416">
        <f>SUMIFS(V!J264:'V'!J284,V!$B$264:'V'!$B$284,"Pajamos")</f>
        <v>0</v>
      </c>
      <c r="I13" s="416">
        <f>SUMIFS(V!K264:'V'!K284,V!$B$264:'V'!$B$284,"Pajamos")</f>
        <v>0</v>
      </c>
      <c r="J13" s="416">
        <f>SUMIFS(V!L264:'V'!L284,V!$B$264:'V'!$B$284,"Pajamos")</f>
        <v>0</v>
      </c>
      <c r="K13" s="416">
        <f>SUMIFS(V!M264:'V'!M284,V!$B$264:'V'!$B$284,"Pajamos")</f>
        <v>0</v>
      </c>
      <c r="L13" s="547"/>
      <c r="M13" s="693"/>
    </row>
    <row r="14" spans="1:13" s="109" customFormat="1" ht="20.399999999999999" x14ac:dyDescent="0.3">
      <c r="A14" s="226" t="s">
        <v>1073</v>
      </c>
      <c r="B14" s="417" t="s">
        <v>350</v>
      </c>
      <c r="C14" s="521" t="s">
        <v>580</v>
      </c>
      <c r="D14" s="418">
        <f>+V!E291</f>
        <v>0</v>
      </c>
      <c r="E14" s="418">
        <f>+V!F291</f>
        <v>0</v>
      </c>
      <c r="F14" s="418">
        <f>+V!G291</f>
        <v>0</v>
      </c>
      <c r="G14" s="418">
        <f>+V!H291</f>
        <v>0</v>
      </c>
      <c r="H14" s="418">
        <f>+V!I291</f>
        <v>0</v>
      </c>
      <c r="I14" s="418">
        <f>+V!J291</f>
        <v>0</v>
      </c>
      <c r="J14" s="418">
        <f>+V!K291</f>
        <v>0</v>
      </c>
      <c r="K14" s="418">
        <f>+V!L291</f>
        <v>0</v>
      </c>
      <c r="L14" s="547"/>
      <c r="M14" s="693"/>
    </row>
    <row r="15" spans="1:13" ht="20.399999999999999" x14ac:dyDescent="0.3">
      <c r="A15" s="440">
        <v>2</v>
      </c>
      <c r="B15" s="417" t="s">
        <v>351</v>
      </c>
      <c r="C15" s="521" t="s">
        <v>581</v>
      </c>
      <c r="D15" s="418">
        <f>-VII!E6</f>
        <v>0</v>
      </c>
      <c r="E15" s="418">
        <f>-VII!F6</f>
        <v>0</v>
      </c>
      <c r="F15" s="418">
        <f>-VII!G6</f>
        <v>0</v>
      </c>
      <c r="G15" s="418">
        <f>-VII!H6</f>
        <v>0</v>
      </c>
      <c r="H15" s="418">
        <f>-VII!I6</f>
        <v>0</v>
      </c>
      <c r="I15" s="418">
        <f>-VII!J6</f>
        <v>0</v>
      </c>
      <c r="J15" s="418">
        <f>-VII!K6</f>
        <v>0</v>
      </c>
      <c r="K15" s="418">
        <f>-VII!L6</f>
        <v>0</v>
      </c>
      <c r="M15" s="693"/>
    </row>
    <row r="16" spans="1:13" ht="24" customHeight="1" x14ac:dyDescent="0.3">
      <c r="A16" s="226">
        <v>3</v>
      </c>
      <c r="B16" s="417" t="s">
        <v>352</v>
      </c>
      <c r="C16" s="521"/>
      <c r="D16" s="419"/>
      <c r="E16" s="419"/>
      <c r="F16" s="419"/>
      <c r="G16" s="419"/>
      <c r="H16" s="419"/>
      <c r="I16" s="419"/>
      <c r="J16" s="419"/>
      <c r="K16" s="419"/>
      <c r="M16" s="693"/>
    </row>
    <row r="17" spans="1:13" x14ac:dyDescent="0.3">
      <c r="A17" s="226">
        <v>4</v>
      </c>
      <c r="B17" s="417" t="s">
        <v>353</v>
      </c>
      <c r="C17" s="521"/>
      <c r="D17" s="418">
        <f>SUM(D8,D15,D16)</f>
        <v>0</v>
      </c>
      <c r="E17" s="418">
        <f t="shared" ref="E17:K17" si="1">SUM(E8,E15,E16)</f>
        <v>0</v>
      </c>
      <c r="F17" s="418">
        <f t="shared" si="1"/>
        <v>0</v>
      </c>
      <c r="G17" s="418">
        <f t="shared" si="1"/>
        <v>0</v>
      </c>
      <c r="H17" s="418">
        <f t="shared" si="1"/>
        <v>0</v>
      </c>
      <c r="I17" s="418">
        <f t="shared" si="1"/>
        <v>0</v>
      </c>
      <c r="J17" s="418">
        <f t="shared" si="1"/>
        <v>0</v>
      </c>
      <c r="K17" s="418">
        <f t="shared" si="1"/>
        <v>0</v>
      </c>
      <c r="M17" s="693"/>
    </row>
    <row r="18" spans="1:13" ht="20.399999999999999" x14ac:dyDescent="0.3">
      <c r="A18" s="226">
        <v>5</v>
      </c>
      <c r="B18" s="417" t="s">
        <v>354</v>
      </c>
      <c r="C18" s="521" t="s">
        <v>582</v>
      </c>
      <c r="D18" s="420">
        <f>-VII!E47</f>
        <v>0</v>
      </c>
      <c r="E18" s="420">
        <f>-VII!F47</f>
        <v>0</v>
      </c>
      <c r="F18" s="420">
        <f>-VII!G47</f>
        <v>0</v>
      </c>
      <c r="G18" s="420">
        <f>-VII!H47</f>
        <v>0</v>
      </c>
      <c r="H18" s="420">
        <f>-VII!I47</f>
        <v>0</v>
      </c>
      <c r="I18" s="420">
        <f>-VII!J47</f>
        <v>0</v>
      </c>
      <c r="J18" s="420">
        <f>-VII!K47</f>
        <v>0</v>
      </c>
      <c r="K18" s="420">
        <f>-VII!L47</f>
        <v>0</v>
      </c>
      <c r="M18" s="693"/>
    </row>
    <row r="19" spans="1:13" ht="20.399999999999999" x14ac:dyDescent="0.3">
      <c r="A19" s="226">
        <v>6</v>
      </c>
      <c r="B19" s="417" t="s">
        <v>170</v>
      </c>
      <c r="C19" s="521" t="s">
        <v>583</v>
      </c>
      <c r="D19" s="420">
        <f>-VII!E54</f>
        <v>0</v>
      </c>
      <c r="E19" s="420">
        <f>-VII!F54</f>
        <v>0</v>
      </c>
      <c r="F19" s="420">
        <f>-VII!G54</f>
        <v>0</v>
      </c>
      <c r="G19" s="420">
        <f>-VII!H54</f>
        <v>0</v>
      </c>
      <c r="H19" s="420">
        <f>-VII!I54</f>
        <v>0</v>
      </c>
      <c r="I19" s="420">
        <f>-VII!J54</f>
        <v>0</v>
      </c>
      <c r="J19" s="420">
        <f>-VII!K54</f>
        <v>0</v>
      </c>
      <c r="K19" s="420">
        <f>-VII!L54</f>
        <v>0</v>
      </c>
      <c r="M19" s="693"/>
    </row>
    <row r="20" spans="1:13" x14ac:dyDescent="0.3">
      <c r="A20" s="226">
        <v>7</v>
      </c>
      <c r="B20" s="417" t="s">
        <v>584</v>
      </c>
      <c r="C20" s="521"/>
      <c r="D20" s="421"/>
      <c r="E20" s="421"/>
      <c r="F20" s="421"/>
      <c r="G20" s="421"/>
      <c r="H20" s="421"/>
      <c r="I20" s="421"/>
      <c r="J20" s="421"/>
      <c r="K20" s="421"/>
      <c r="M20" s="693"/>
    </row>
    <row r="21" spans="1:13" ht="23.4" customHeight="1" x14ac:dyDescent="0.3">
      <c r="A21" s="226">
        <v>8</v>
      </c>
      <c r="B21" s="417" t="s">
        <v>585</v>
      </c>
      <c r="C21" s="521"/>
      <c r="D21" s="421"/>
      <c r="E21" s="421"/>
      <c r="F21" s="421"/>
      <c r="G21" s="421"/>
      <c r="H21" s="421"/>
      <c r="I21" s="421"/>
      <c r="J21" s="421"/>
      <c r="K21" s="421"/>
      <c r="M21" s="693"/>
    </row>
    <row r="22" spans="1:13" x14ac:dyDescent="0.3">
      <c r="A22" s="226">
        <v>9</v>
      </c>
      <c r="B22" s="417" t="s">
        <v>587</v>
      </c>
      <c r="C22" s="521"/>
      <c r="D22" s="421"/>
      <c r="E22" s="421"/>
      <c r="F22" s="421"/>
      <c r="G22" s="421"/>
      <c r="H22" s="421"/>
      <c r="I22" s="421"/>
      <c r="J22" s="421"/>
      <c r="K22" s="421"/>
      <c r="M22" s="693"/>
    </row>
    <row r="23" spans="1:13" x14ac:dyDescent="0.3">
      <c r="A23" s="226">
        <v>10</v>
      </c>
      <c r="B23" s="417" t="s">
        <v>588</v>
      </c>
      <c r="C23" s="521"/>
      <c r="D23" s="421"/>
      <c r="E23" s="421"/>
      <c r="F23" s="421"/>
      <c r="G23" s="421"/>
      <c r="H23" s="421"/>
      <c r="I23" s="421"/>
      <c r="J23" s="421"/>
      <c r="K23" s="421"/>
      <c r="M23" s="693"/>
    </row>
    <row r="24" spans="1:13" ht="24" customHeight="1" x14ac:dyDescent="0.3">
      <c r="A24" s="226">
        <v>11</v>
      </c>
      <c r="B24" s="417" t="s">
        <v>589</v>
      </c>
      <c r="C24" s="521"/>
      <c r="D24" s="421"/>
      <c r="E24" s="421"/>
      <c r="F24" s="421"/>
      <c r="G24" s="421"/>
      <c r="H24" s="421"/>
      <c r="I24" s="421"/>
      <c r="J24" s="421"/>
      <c r="K24" s="421"/>
      <c r="M24" s="693"/>
    </row>
    <row r="25" spans="1:13" ht="57.6" customHeight="1" x14ac:dyDescent="0.3">
      <c r="A25" s="226">
        <v>12</v>
      </c>
      <c r="B25" s="417" t="s">
        <v>590</v>
      </c>
      <c r="C25" s="521" t="s">
        <v>586</v>
      </c>
      <c r="D25" s="420">
        <f>-(X!D27+X!D38)</f>
        <v>0</v>
      </c>
      <c r="E25" s="420">
        <f>-(X!E27+X!E38)</f>
        <v>0</v>
      </c>
      <c r="F25" s="420">
        <f>-(X!F27+X!F38)</f>
        <v>0</v>
      </c>
      <c r="G25" s="420">
        <f>-(X!G27+X!G38)</f>
        <v>0</v>
      </c>
      <c r="H25" s="420">
        <f>-(X!H27+X!H38)</f>
        <v>0</v>
      </c>
      <c r="I25" s="420">
        <f>-(X!I27+X!I38)</f>
        <v>0</v>
      </c>
      <c r="J25" s="420">
        <f>-(X!J27+X!J38)</f>
        <v>0</v>
      </c>
      <c r="K25" s="420">
        <f>-(X!K27+X!K38)</f>
        <v>0</v>
      </c>
      <c r="M25" s="693"/>
    </row>
    <row r="26" spans="1:13" x14ac:dyDescent="0.3">
      <c r="A26" s="226">
        <v>13</v>
      </c>
      <c r="B26" s="552" t="s">
        <v>358</v>
      </c>
      <c r="C26" s="597"/>
      <c r="D26" s="420">
        <f>SUM(D17:D25)</f>
        <v>0</v>
      </c>
      <c r="E26" s="420">
        <f t="shared" ref="E26:K26" si="2">SUM(E17:E25)</f>
        <v>0</v>
      </c>
      <c r="F26" s="420">
        <f t="shared" si="2"/>
        <v>0</v>
      </c>
      <c r="G26" s="420">
        <f t="shared" si="2"/>
        <v>0</v>
      </c>
      <c r="H26" s="420">
        <f t="shared" si="2"/>
        <v>0</v>
      </c>
      <c r="I26" s="420">
        <f t="shared" si="2"/>
        <v>0</v>
      </c>
      <c r="J26" s="420">
        <f t="shared" si="2"/>
        <v>0</v>
      </c>
      <c r="K26" s="420">
        <f t="shared" si="2"/>
        <v>0</v>
      </c>
      <c r="M26" s="693"/>
    </row>
    <row r="27" spans="1:13" x14ac:dyDescent="0.3">
      <c r="A27" s="226">
        <v>14</v>
      </c>
      <c r="B27" s="553" t="s">
        <v>591</v>
      </c>
      <c r="C27" s="598"/>
      <c r="D27" s="780"/>
      <c r="E27" s="420">
        <f>IF((E26-E14)&lt;0,0,-((E26-E14)*E29))</f>
        <v>0</v>
      </c>
      <c r="F27" s="420">
        <f t="shared" ref="F27:K27" si="3">IF((F26-F14)&lt;0,0,-((F26-F14)*F29))</f>
        <v>0</v>
      </c>
      <c r="G27" s="420">
        <f t="shared" si="3"/>
        <v>0</v>
      </c>
      <c r="H27" s="420">
        <f t="shared" si="3"/>
        <v>0</v>
      </c>
      <c r="I27" s="420">
        <f t="shared" si="3"/>
        <v>0</v>
      </c>
      <c r="J27" s="420">
        <f t="shared" si="3"/>
        <v>0</v>
      </c>
      <c r="K27" s="420">
        <f t="shared" si="3"/>
        <v>0</v>
      </c>
      <c r="M27" s="693"/>
    </row>
    <row r="28" spans="1:13" ht="15" thickBot="1" x14ac:dyDescent="0.35">
      <c r="A28" s="441">
        <v>15</v>
      </c>
      <c r="B28" s="554" t="s">
        <v>360</v>
      </c>
      <c r="C28" s="599"/>
      <c r="D28" s="422">
        <f>SUM(D26,D27)</f>
        <v>0</v>
      </c>
      <c r="E28" s="422">
        <f t="shared" ref="E28:K28" si="4">SUM(E26,E27)</f>
        <v>0</v>
      </c>
      <c r="F28" s="422">
        <f t="shared" si="4"/>
        <v>0</v>
      </c>
      <c r="G28" s="422">
        <f t="shared" si="4"/>
        <v>0</v>
      </c>
      <c r="H28" s="422">
        <f t="shared" si="4"/>
        <v>0</v>
      </c>
      <c r="I28" s="422">
        <f t="shared" si="4"/>
        <v>0</v>
      </c>
      <c r="J28" s="422">
        <f t="shared" si="4"/>
        <v>0</v>
      </c>
      <c r="K28" s="422">
        <f t="shared" si="4"/>
        <v>0</v>
      </c>
      <c r="M28" s="693"/>
    </row>
    <row r="29" spans="1:13" s="3" customFormat="1" ht="15" customHeight="1" thickTop="1" x14ac:dyDescent="0.3">
      <c r="A29" s="580">
        <v>16</v>
      </c>
      <c r="B29" s="581" t="s">
        <v>1236</v>
      </c>
      <c r="C29" s="581"/>
      <c r="D29" s="710">
        <v>0.15</v>
      </c>
      <c r="E29" s="589">
        <v>0.15</v>
      </c>
      <c r="F29" s="589">
        <v>0.15</v>
      </c>
      <c r="G29" s="589">
        <v>0.15</v>
      </c>
      <c r="H29" s="589">
        <v>0.15</v>
      </c>
      <c r="I29" s="589">
        <v>0.15</v>
      </c>
      <c r="J29" s="589">
        <v>0.15</v>
      </c>
      <c r="K29" s="589">
        <v>0.15</v>
      </c>
      <c r="L29" s="583"/>
      <c r="M29" s="693"/>
    </row>
    <row r="30" spans="1:13" s="583" customFormat="1" ht="25.8" customHeight="1" x14ac:dyDescent="0.3">
      <c r="A30" s="584">
        <v>17</v>
      </c>
      <c r="B30" s="582" t="s">
        <v>1237</v>
      </c>
      <c r="C30" s="608" t="s">
        <v>1238</v>
      </c>
      <c r="D30" s="1160"/>
      <c r="E30" s="1160"/>
      <c r="F30" s="1160"/>
      <c r="G30" s="1160"/>
      <c r="H30" s="1160"/>
      <c r="I30" s="1160"/>
      <c r="J30" s="1160"/>
      <c r="K30" s="1160"/>
      <c r="M30" s="693"/>
    </row>
    <row r="31" spans="1:13" x14ac:dyDescent="0.3">
      <c r="A31" s="60"/>
      <c r="B31" s="66"/>
      <c r="C31" s="600"/>
      <c r="D31" s="187"/>
      <c r="E31" s="187"/>
      <c r="F31" s="187"/>
      <c r="G31" s="187"/>
      <c r="H31" s="187"/>
      <c r="I31" s="187"/>
      <c r="J31" s="187"/>
      <c r="K31" s="187"/>
    </row>
    <row r="32" spans="1:13" s="109" customFormat="1" x14ac:dyDescent="0.3">
      <c r="A32" s="67"/>
      <c r="B32" s="74"/>
      <c r="C32" s="601"/>
      <c r="D32" s="190"/>
      <c r="E32" s="190"/>
      <c r="F32" s="190"/>
      <c r="G32" s="190"/>
      <c r="H32" s="190"/>
      <c r="I32" s="190"/>
      <c r="J32" s="190"/>
      <c r="K32" s="190"/>
      <c r="L32" s="547"/>
    </row>
    <row r="33" spans="1:12" s="109" customFormat="1" x14ac:dyDescent="0.3">
      <c r="A33" s="67"/>
      <c r="B33" s="74"/>
      <c r="C33" s="601"/>
      <c r="D33" s="187"/>
      <c r="E33" s="187"/>
      <c r="F33" s="187"/>
      <c r="G33" s="187"/>
      <c r="H33" s="187"/>
      <c r="I33" s="187"/>
      <c r="J33" s="187"/>
      <c r="K33" s="187"/>
      <c r="L33" s="547"/>
    </row>
    <row r="34" spans="1:12" x14ac:dyDescent="0.3">
      <c r="A34" s="60"/>
      <c r="B34" s="66"/>
      <c r="C34" s="600"/>
      <c r="D34" s="187"/>
      <c r="E34" s="187"/>
      <c r="F34" s="187"/>
      <c r="G34" s="187"/>
      <c r="H34" s="187"/>
      <c r="I34" s="187"/>
      <c r="J34" s="187"/>
      <c r="K34" s="187"/>
    </row>
    <row r="35" spans="1:12" x14ac:dyDescent="0.3">
      <c r="A35" s="60"/>
      <c r="B35" s="191"/>
      <c r="C35" s="602"/>
      <c r="D35" s="187"/>
      <c r="E35" s="187"/>
      <c r="F35" s="187"/>
      <c r="G35" s="187"/>
      <c r="H35" s="187"/>
      <c r="I35" s="187"/>
      <c r="J35" s="187"/>
      <c r="K35" s="187"/>
    </row>
    <row r="36" spans="1:12" x14ac:dyDescent="0.3">
      <c r="A36" s="60"/>
      <c r="B36" s="191"/>
      <c r="C36" s="602"/>
      <c r="D36" s="187"/>
      <c r="E36" s="187"/>
      <c r="F36" s="187"/>
      <c r="G36" s="187"/>
      <c r="H36" s="187"/>
      <c r="I36" s="187"/>
      <c r="J36" s="187"/>
      <c r="K36" s="187"/>
    </row>
    <row r="37" spans="1:12" x14ac:dyDescent="0.3">
      <c r="A37" s="60"/>
      <c r="B37" s="66"/>
      <c r="C37" s="600"/>
      <c r="D37" s="187"/>
      <c r="E37" s="187"/>
      <c r="F37" s="187"/>
      <c r="G37" s="187"/>
      <c r="H37" s="187"/>
      <c r="I37" s="187"/>
      <c r="J37" s="187"/>
      <c r="K37" s="187"/>
    </row>
    <row r="38" spans="1:12" x14ac:dyDescent="0.3">
      <c r="A38" s="60"/>
      <c r="B38" s="66"/>
      <c r="C38" s="600"/>
      <c r="D38" s="187"/>
      <c r="E38" s="187"/>
      <c r="F38" s="187"/>
      <c r="G38" s="187"/>
      <c r="H38" s="187"/>
      <c r="I38" s="187"/>
      <c r="J38" s="187"/>
      <c r="K38" s="187"/>
    </row>
    <row r="39" spans="1:12" x14ac:dyDescent="0.3">
      <c r="A39" s="60"/>
      <c r="B39" s="66"/>
      <c r="C39" s="600"/>
      <c r="D39" s="187"/>
      <c r="E39" s="187"/>
      <c r="F39" s="187"/>
      <c r="G39" s="187"/>
      <c r="H39" s="187"/>
      <c r="I39" s="187"/>
      <c r="J39" s="187"/>
      <c r="K39" s="187"/>
    </row>
    <row r="40" spans="1:12" x14ac:dyDescent="0.3">
      <c r="A40" s="60"/>
      <c r="B40" s="66"/>
      <c r="C40" s="600"/>
      <c r="D40" s="187"/>
      <c r="E40" s="187"/>
      <c r="F40" s="187"/>
      <c r="G40" s="187"/>
      <c r="H40" s="187"/>
      <c r="I40" s="187"/>
      <c r="J40" s="187"/>
      <c r="K40" s="187"/>
    </row>
    <row r="41" spans="1:12" x14ac:dyDescent="0.3">
      <c r="A41" s="60"/>
      <c r="B41" s="66"/>
      <c r="C41" s="600"/>
      <c r="D41" s="187"/>
      <c r="E41" s="187"/>
      <c r="F41" s="187"/>
      <c r="G41" s="187"/>
      <c r="H41" s="187"/>
      <c r="I41" s="187"/>
      <c r="J41" s="187"/>
      <c r="K41" s="187"/>
    </row>
    <row r="42" spans="1:12" x14ac:dyDescent="0.3">
      <c r="A42" s="60"/>
      <c r="B42" s="66"/>
      <c r="C42" s="600"/>
      <c r="D42" s="187"/>
      <c r="E42" s="187"/>
      <c r="F42" s="187"/>
      <c r="G42" s="187"/>
      <c r="H42" s="187"/>
      <c r="I42" s="187"/>
      <c r="J42" s="187"/>
      <c r="K42" s="187"/>
    </row>
    <row r="43" spans="1:12" x14ac:dyDescent="0.3">
      <c r="A43" s="60"/>
      <c r="B43" s="66"/>
      <c r="C43" s="600"/>
      <c r="D43" s="187"/>
      <c r="E43" s="187"/>
      <c r="F43" s="187"/>
      <c r="G43" s="187"/>
      <c r="H43" s="187"/>
      <c r="I43" s="187"/>
      <c r="J43" s="187"/>
      <c r="K43" s="187"/>
    </row>
    <row r="44" spans="1:12" x14ac:dyDescent="0.3">
      <c r="A44" s="60"/>
      <c r="B44" s="66"/>
      <c r="C44" s="600"/>
      <c r="D44" s="187"/>
      <c r="E44" s="187"/>
      <c r="F44" s="187"/>
      <c r="G44" s="187"/>
      <c r="H44" s="187"/>
      <c r="I44" s="187"/>
      <c r="J44" s="187"/>
      <c r="K44" s="187"/>
    </row>
    <row r="45" spans="1:12" s="109" customFormat="1" x14ac:dyDescent="0.3">
      <c r="A45" s="67"/>
      <c r="B45" s="192"/>
      <c r="C45" s="603"/>
      <c r="D45" s="190"/>
      <c r="E45" s="190"/>
      <c r="F45" s="190"/>
      <c r="G45" s="190"/>
      <c r="H45" s="190"/>
      <c r="I45" s="190"/>
      <c r="J45" s="190"/>
      <c r="K45" s="190"/>
      <c r="L45" s="547"/>
    </row>
    <row r="46" spans="1:12" s="109" customFormat="1" x14ac:dyDescent="0.3">
      <c r="A46" s="67"/>
      <c r="B46" s="193"/>
      <c r="C46" s="604"/>
      <c r="D46" s="190"/>
      <c r="E46" s="190"/>
      <c r="F46" s="190"/>
      <c r="G46" s="190"/>
      <c r="H46" s="190"/>
      <c r="I46" s="190"/>
      <c r="J46" s="190"/>
      <c r="K46" s="190"/>
      <c r="L46" s="547"/>
    </row>
    <row r="47" spans="1:12" s="109" customFormat="1" x14ac:dyDescent="0.3">
      <c r="A47" s="67"/>
      <c r="B47" s="74"/>
      <c r="C47" s="601"/>
      <c r="D47" s="190"/>
      <c r="E47" s="190"/>
      <c r="F47" s="190"/>
      <c r="G47" s="190"/>
      <c r="H47" s="190"/>
      <c r="I47" s="190"/>
      <c r="J47" s="190"/>
      <c r="K47" s="190"/>
      <c r="L47" s="547"/>
    </row>
    <row r="48" spans="1:12" s="109" customFormat="1" x14ac:dyDescent="0.3">
      <c r="A48" s="110"/>
      <c r="B48" s="74"/>
      <c r="C48" s="601"/>
      <c r="D48" s="190"/>
      <c r="E48" s="190"/>
      <c r="F48" s="190"/>
      <c r="G48" s="190"/>
      <c r="H48" s="190"/>
      <c r="I48" s="190"/>
      <c r="J48" s="190"/>
      <c r="K48" s="190"/>
      <c r="L48" s="547"/>
    </row>
    <row r="49" spans="1:12" s="109" customFormat="1" x14ac:dyDescent="0.3">
      <c r="A49" s="67"/>
      <c r="B49" s="74"/>
      <c r="C49" s="601"/>
      <c r="D49" s="190"/>
      <c r="E49" s="190"/>
      <c r="F49" s="190"/>
      <c r="G49" s="190"/>
      <c r="H49" s="190"/>
      <c r="I49" s="190"/>
      <c r="J49" s="190"/>
      <c r="K49" s="190"/>
      <c r="L49" s="547"/>
    </row>
    <row r="50" spans="1:12" x14ac:dyDescent="0.3">
      <c r="A50" s="60"/>
      <c r="B50" s="194"/>
      <c r="C50" s="605"/>
      <c r="D50" s="187"/>
      <c r="E50" s="187"/>
      <c r="F50" s="187"/>
      <c r="G50" s="187"/>
      <c r="H50" s="187"/>
      <c r="I50" s="187"/>
      <c r="J50" s="187"/>
      <c r="K50" s="187"/>
    </row>
    <row r="51" spans="1:12" x14ac:dyDescent="0.3">
      <c r="A51" s="60"/>
      <c r="B51" s="191"/>
      <c r="C51" s="602"/>
      <c r="D51" s="187"/>
      <c r="E51" s="187"/>
      <c r="F51" s="187"/>
      <c r="G51" s="187"/>
      <c r="H51" s="187"/>
      <c r="I51" s="187"/>
      <c r="J51" s="187"/>
      <c r="K51" s="187"/>
    </row>
    <row r="52" spans="1:12" x14ac:dyDescent="0.3">
      <c r="A52" s="60"/>
      <c r="B52" s="191"/>
      <c r="C52" s="602"/>
      <c r="D52" s="187"/>
      <c r="E52" s="187"/>
      <c r="F52" s="187"/>
      <c r="G52" s="187"/>
      <c r="H52" s="187"/>
      <c r="I52" s="187"/>
      <c r="J52" s="187"/>
      <c r="K52" s="187"/>
    </row>
    <row r="53" spans="1:12" x14ac:dyDescent="0.3">
      <c r="A53" s="60"/>
      <c r="B53" s="191"/>
      <c r="C53" s="602"/>
      <c r="D53" s="187"/>
      <c r="E53" s="187"/>
      <c r="F53" s="187"/>
      <c r="G53" s="187"/>
      <c r="H53" s="187"/>
      <c r="I53" s="187"/>
      <c r="J53" s="187"/>
      <c r="K53" s="187"/>
    </row>
    <row r="54" spans="1:12" x14ac:dyDescent="0.3">
      <c r="A54" s="60"/>
      <c r="B54" s="191"/>
      <c r="C54" s="602"/>
      <c r="D54" s="187"/>
      <c r="E54" s="187"/>
      <c r="F54" s="187"/>
      <c r="G54" s="187"/>
      <c r="H54" s="187"/>
      <c r="I54" s="187"/>
      <c r="J54" s="187"/>
      <c r="K54" s="187"/>
    </row>
    <row r="55" spans="1:12" x14ac:dyDescent="0.3">
      <c r="A55" s="60"/>
      <c r="B55" s="191"/>
      <c r="C55" s="602"/>
      <c r="D55" s="187"/>
      <c r="E55" s="187"/>
      <c r="F55" s="187"/>
      <c r="G55" s="187"/>
      <c r="H55" s="187"/>
      <c r="I55" s="187"/>
      <c r="J55" s="187"/>
      <c r="K55" s="187"/>
    </row>
    <row r="56" spans="1:12" x14ac:dyDescent="0.3">
      <c r="A56" s="60"/>
      <c r="B56" s="191"/>
      <c r="C56" s="602"/>
      <c r="D56" s="187"/>
      <c r="E56" s="187"/>
      <c r="F56" s="187"/>
      <c r="G56" s="187"/>
      <c r="H56" s="187"/>
      <c r="I56" s="187"/>
      <c r="J56" s="187"/>
      <c r="K56" s="187"/>
    </row>
    <row r="57" spans="1:12" x14ac:dyDescent="0.3">
      <c r="A57" s="60"/>
      <c r="B57" s="191"/>
      <c r="C57" s="602"/>
      <c r="D57" s="187"/>
      <c r="E57" s="187"/>
      <c r="F57" s="187"/>
      <c r="G57" s="187"/>
      <c r="H57" s="187"/>
      <c r="I57" s="187"/>
      <c r="J57" s="187"/>
      <c r="K57" s="187"/>
    </row>
    <row r="58" spans="1:12" x14ac:dyDescent="0.3">
      <c r="A58" s="60"/>
      <c r="B58" s="191"/>
      <c r="C58" s="602"/>
      <c r="D58" s="187"/>
      <c r="E58" s="187"/>
      <c r="F58" s="187"/>
      <c r="G58" s="187"/>
      <c r="H58" s="187"/>
      <c r="I58" s="187"/>
      <c r="J58" s="187"/>
      <c r="K58" s="187"/>
    </row>
    <row r="59" spans="1:12" x14ac:dyDescent="0.3">
      <c r="A59" s="60"/>
      <c r="B59" s="191"/>
      <c r="C59" s="602"/>
      <c r="D59" s="187"/>
      <c r="E59" s="187"/>
      <c r="F59" s="187"/>
      <c r="G59" s="187"/>
      <c r="H59" s="187"/>
      <c r="I59" s="187"/>
      <c r="J59" s="187"/>
      <c r="K59" s="187"/>
    </row>
    <row r="60" spans="1:12" x14ac:dyDescent="0.3">
      <c r="A60" s="60"/>
      <c r="B60" s="191"/>
      <c r="C60" s="602"/>
      <c r="D60" s="187"/>
      <c r="E60" s="187"/>
      <c r="F60" s="187"/>
      <c r="G60" s="187"/>
      <c r="H60" s="187"/>
      <c r="I60" s="187"/>
      <c r="J60" s="187"/>
      <c r="K60" s="187"/>
    </row>
    <row r="61" spans="1:12" x14ac:dyDescent="0.3">
      <c r="A61" s="60"/>
      <c r="B61" s="191"/>
      <c r="C61" s="602"/>
      <c r="D61" s="187"/>
      <c r="E61" s="187"/>
      <c r="F61" s="187"/>
      <c r="G61" s="187"/>
      <c r="H61" s="187"/>
      <c r="I61" s="187"/>
      <c r="J61" s="187"/>
      <c r="K61" s="187"/>
    </row>
    <row r="62" spans="1:12" x14ac:dyDescent="0.3">
      <c r="A62" s="67"/>
      <c r="B62" s="192"/>
      <c r="C62" s="603"/>
      <c r="D62" s="190"/>
      <c r="E62" s="190"/>
      <c r="F62" s="190"/>
      <c r="G62" s="190"/>
      <c r="H62" s="190"/>
      <c r="I62" s="190"/>
      <c r="J62" s="190"/>
      <c r="K62" s="190"/>
    </row>
    <row r="63" spans="1:12" x14ac:dyDescent="0.3">
      <c r="A63" s="67"/>
      <c r="B63" s="195"/>
      <c r="C63" s="606"/>
      <c r="D63" s="190"/>
      <c r="E63" s="190"/>
      <c r="F63" s="190"/>
      <c r="G63" s="190"/>
      <c r="H63" s="190"/>
      <c r="I63" s="190"/>
      <c r="J63" s="190"/>
      <c r="K63" s="190"/>
    </row>
    <row r="64" spans="1:12" x14ac:dyDescent="0.3">
      <c r="A64" s="60"/>
      <c r="B64" s="66"/>
      <c r="C64" s="600"/>
      <c r="D64" s="187"/>
      <c r="E64" s="187"/>
      <c r="F64" s="187"/>
      <c r="G64" s="187"/>
      <c r="H64" s="187"/>
      <c r="I64" s="187"/>
      <c r="J64" s="187"/>
      <c r="K64" s="187"/>
    </row>
    <row r="65" spans="1:11" x14ac:dyDescent="0.3">
      <c r="A65" s="60"/>
      <c r="B65" s="66"/>
      <c r="C65" s="600"/>
      <c r="D65" s="187"/>
      <c r="E65" s="187"/>
      <c r="F65" s="187"/>
      <c r="G65" s="187"/>
      <c r="H65" s="187"/>
      <c r="I65" s="187"/>
      <c r="J65" s="187"/>
      <c r="K65" s="187"/>
    </row>
    <row r="66" spans="1:11" x14ac:dyDescent="0.3">
      <c r="A66" s="60"/>
      <c r="B66" s="66"/>
      <c r="C66" s="600"/>
      <c r="D66" s="187"/>
      <c r="E66" s="187"/>
      <c r="F66" s="187"/>
      <c r="G66" s="187"/>
      <c r="H66" s="187"/>
      <c r="I66" s="187"/>
      <c r="J66" s="187"/>
      <c r="K66" s="187"/>
    </row>
    <row r="67" spans="1:11" x14ac:dyDescent="0.3">
      <c r="A67" s="60"/>
      <c r="B67" s="66"/>
      <c r="C67" s="600"/>
      <c r="D67" s="187"/>
      <c r="E67" s="187"/>
      <c r="F67" s="187"/>
      <c r="G67" s="187"/>
      <c r="H67" s="187"/>
      <c r="I67" s="187"/>
      <c r="J67" s="187"/>
      <c r="K67" s="187"/>
    </row>
    <row r="68" spans="1:11" x14ac:dyDescent="0.3">
      <c r="A68" s="60"/>
      <c r="B68" s="66"/>
      <c r="C68" s="600"/>
      <c r="D68" s="187"/>
      <c r="E68" s="187"/>
      <c r="F68" s="187"/>
      <c r="G68" s="187"/>
      <c r="H68" s="187"/>
      <c r="I68" s="187"/>
      <c r="J68" s="187"/>
      <c r="K68" s="187"/>
    </row>
    <row r="69" spans="1:11" x14ac:dyDescent="0.3">
      <c r="A69" s="60"/>
      <c r="B69" s="66"/>
      <c r="C69" s="600"/>
      <c r="D69" s="187"/>
      <c r="E69" s="187"/>
      <c r="F69" s="187"/>
      <c r="G69" s="187"/>
      <c r="H69" s="187"/>
      <c r="I69" s="187"/>
      <c r="J69" s="187"/>
      <c r="K69" s="187"/>
    </row>
    <row r="70" spans="1:11" x14ac:dyDescent="0.3">
      <c r="A70" s="60"/>
      <c r="B70" s="66"/>
      <c r="C70" s="600"/>
      <c r="D70" s="187"/>
      <c r="E70" s="187"/>
      <c r="F70" s="187"/>
      <c r="G70" s="187"/>
      <c r="H70" s="187"/>
      <c r="I70" s="187"/>
      <c r="J70" s="187"/>
      <c r="K70" s="187"/>
    </row>
    <row r="71" spans="1:11" x14ac:dyDescent="0.3">
      <c r="A71" s="60"/>
      <c r="B71" s="66"/>
      <c r="C71" s="600"/>
      <c r="D71" s="187"/>
      <c r="E71" s="187"/>
      <c r="F71" s="187"/>
      <c r="G71" s="187"/>
      <c r="H71" s="187"/>
      <c r="I71" s="187"/>
      <c r="J71" s="187"/>
      <c r="K71" s="187"/>
    </row>
    <row r="72" spans="1:11" x14ac:dyDescent="0.3">
      <c r="A72" s="60"/>
      <c r="B72" s="66"/>
      <c r="C72" s="600"/>
      <c r="D72" s="187"/>
      <c r="E72" s="187"/>
      <c r="F72" s="187"/>
      <c r="G72" s="187"/>
      <c r="H72" s="187"/>
      <c r="I72" s="187"/>
      <c r="J72" s="187"/>
      <c r="K72" s="187"/>
    </row>
    <row r="73" spans="1:11" x14ac:dyDescent="0.3">
      <c r="A73" s="60"/>
      <c r="B73" s="66"/>
      <c r="C73" s="600"/>
      <c r="D73" s="187"/>
      <c r="E73" s="187"/>
      <c r="F73" s="187"/>
      <c r="G73" s="187"/>
      <c r="H73" s="187"/>
      <c r="I73" s="187"/>
      <c r="J73" s="187"/>
      <c r="K73" s="187"/>
    </row>
    <row r="74" spans="1:11" x14ac:dyDescent="0.3">
      <c r="A74" s="60"/>
      <c r="B74" s="66"/>
      <c r="C74" s="600"/>
      <c r="D74" s="187"/>
      <c r="E74" s="187"/>
      <c r="F74" s="187"/>
      <c r="G74" s="187"/>
      <c r="H74" s="187"/>
      <c r="I74" s="187"/>
      <c r="J74" s="187"/>
      <c r="K74" s="187"/>
    </row>
    <row r="75" spans="1:11" x14ac:dyDescent="0.3">
      <c r="A75" s="60"/>
      <c r="B75" s="66"/>
      <c r="C75" s="600"/>
      <c r="D75" s="187"/>
      <c r="E75" s="187"/>
      <c r="F75" s="187"/>
      <c r="G75" s="187"/>
      <c r="H75" s="187"/>
      <c r="I75" s="187"/>
      <c r="J75" s="187"/>
      <c r="K75" s="187"/>
    </row>
    <row r="76" spans="1:11" x14ac:dyDescent="0.3">
      <c r="A76" s="60"/>
      <c r="B76" s="66"/>
      <c r="C76" s="600"/>
      <c r="D76" s="187"/>
      <c r="E76" s="187"/>
      <c r="F76" s="187"/>
      <c r="G76" s="187"/>
      <c r="H76" s="187"/>
      <c r="I76" s="187"/>
      <c r="J76" s="187"/>
      <c r="K76" s="187"/>
    </row>
    <row r="77" spans="1:11" x14ac:dyDescent="0.3">
      <c r="A77" s="60"/>
      <c r="B77" s="66"/>
      <c r="C77" s="600"/>
      <c r="D77" s="187"/>
      <c r="E77" s="187"/>
      <c r="F77" s="187"/>
      <c r="G77" s="187"/>
      <c r="H77" s="187"/>
      <c r="I77" s="187"/>
      <c r="J77" s="187"/>
      <c r="K77" s="187"/>
    </row>
    <row r="78" spans="1:11" x14ac:dyDescent="0.3">
      <c r="A78" s="60"/>
      <c r="B78" s="66"/>
      <c r="C78" s="600"/>
      <c r="D78" s="187"/>
      <c r="E78" s="187"/>
      <c r="F78" s="187"/>
      <c r="G78" s="187"/>
      <c r="H78" s="187"/>
      <c r="I78" s="187"/>
      <c r="J78" s="187"/>
      <c r="K78" s="187"/>
    </row>
    <row r="79" spans="1:11" x14ac:dyDescent="0.3">
      <c r="A79" s="60"/>
      <c r="B79" s="66"/>
      <c r="C79" s="600"/>
      <c r="D79" s="187"/>
      <c r="E79" s="187"/>
      <c r="F79" s="187"/>
      <c r="G79" s="187"/>
      <c r="H79" s="187"/>
      <c r="I79" s="187"/>
      <c r="J79" s="187"/>
      <c r="K79" s="187"/>
    </row>
    <row r="80" spans="1:11" x14ac:dyDescent="0.3">
      <c r="A80" s="60"/>
      <c r="B80" s="66"/>
      <c r="C80" s="600"/>
      <c r="D80" s="187"/>
      <c r="E80" s="187"/>
      <c r="F80" s="187"/>
      <c r="G80" s="187"/>
      <c r="H80" s="187"/>
      <c r="I80" s="187"/>
      <c r="J80" s="187"/>
      <c r="K80" s="187"/>
    </row>
    <row r="81" spans="1:11" x14ac:dyDescent="0.3">
      <c r="A81" s="60"/>
      <c r="B81" s="66"/>
      <c r="C81" s="600"/>
      <c r="D81" s="187"/>
      <c r="E81" s="187"/>
      <c r="F81" s="187"/>
      <c r="G81" s="187"/>
      <c r="H81" s="187"/>
      <c r="I81" s="187"/>
      <c r="J81" s="187"/>
      <c r="K81" s="187"/>
    </row>
    <row r="82" spans="1:11" x14ac:dyDescent="0.3">
      <c r="A82" s="60"/>
      <c r="B82" s="66"/>
      <c r="C82" s="600"/>
      <c r="D82" s="187"/>
      <c r="E82" s="187"/>
      <c r="F82" s="187"/>
      <c r="G82" s="187"/>
      <c r="H82" s="187"/>
      <c r="I82" s="187"/>
      <c r="J82" s="187"/>
      <c r="K82" s="187"/>
    </row>
    <row r="83" spans="1:11" x14ac:dyDescent="0.3">
      <c r="A83" s="60"/>
      <c r="B83" s="66"/>
      <c r="C83" s="600"/>
      <c r="D83" s="187"/>
      <c r="E83" s="187"/>
      <c r="F83" s="187"/>
      <c r="G83" s="187"/>
      <c r="H83" s="187"/>
      <c r="I83" s="187"/>
      <c r="J83" s="187"/>
      <c r="K83" s="187"/>
    </row>
    <row r="84" spans="1:11" x14ac:dyDescent="0.3">
      <c r="A84" s="60"/>
      <c r="B84" s="66"/>
      <c r="C84" s="600"/>
      <c r="D84" s="187"/>
      <c r="E84" s="187"/>
      <c r="F84" s="187"/>
      <c r="G84" s="187"/>
      <c r="H84" s="187"/>
      <c r="I84" s="187"/>
      <c r="J84" s="187"/>
      <c r="K84" s="187"/>
    </row>
    <row r="85" spans="1:11" x14ac:dyDescent="0.3">
      <c r="A85" s="60"/>
      <c r="B85" s="66"/>
      <c r="C85" s="600"/>
      <c r="D85" s="187"/>
      <c r="E85" s="187"/>
      <c r="F85" s="187"/>
      <c r="G85" s="187"/>
      <c r="H85" s="187"/>
      <c r="I85" s="187"/>
      <c r="J85" s="187"/>
      <c r="K85" s="187"/>
    </row>
    <row r="86" spans="1:11" x14ac:dyDescent="0.3">
      <c r="A86" s="60"/>
      <c r="B86" s="66"/>
      <c r="C86" s="600"/>
      <c r="D86" s="187"/>
      <c r="E86" s="187"/>
      <c r="F86" s="187"/>
      <c r="G86" s="187"/>
      <c r="H86" s="187"/>
      <c r="I86" s="187"/>
      <c r="J86" s="187"/>
      <c r="K86" s="187"/>
    </row>
    <row r="87" spans="1:11" x14ac:dyDescent="0.3">
      <c r="A87" s="60"/>
      <c r="B87" s="66"/>
      <c r="C87" s="600"/>
      <c r="D87" s="187"/>
      <c r="E87" s="187"/>
      <c r="F87" s="187"/>
      <c r="G87" s="187"/>
      <c r="H87" s="187"/>
      <c r="I87" s="187"/>
      <c r="J87" s="187"/>
      <c r="K87" s="187"/>
    </row>
    <row r="88" spans="1:11" x14ac:dyDescent="0.3">
      <c r="A88" s="60"/>
      <c r="B88" s="66"/>
      <c r="C88" s="600"/>
      <c r="D88" s="187"/>
      <c r="E88" s="187"/>
      <c r="F88" s="187"/>
      <c r="G88" s="187"/>
      <c r="H88" s="187"/>
      <c r="I88" s="187"/>
      <c r="J88" s="187"/>
      <c r="K88" s="187"/>
    </row>
    <row r="89" spans="1:11" x14ac:dyDescent="0.3">
      <c r="A89" s="60"/>
      <c r="B89" s="66"/>
      <c r="C89" s="600"/>
      <c r="D89" s="187"/>
      <c r="E89" s="187"/>
      <c r="F89" s="187"/>
      <c r="G89" s="187"/>
      <c r="H89" s="187"/>
      <c r="I89" s="187"/>
      <c r="J89" s="187"/>
      <c r="K89" s="187"/>
    </row>
    <row r="90" spans="1:11" x14ac:dyDescent="0.3">
      <c r="A90" s="60"/>
      <c r="B90" s="66"/>
      <c r="C90" s="600"/>
      <c r="D90" s="187"/>
      <c r="E90" s="187"/>
      <c r="F90" s="187"/>
      <c r="G90" s="187"/>
      <c r="H90" s="187"/>
      <c r="I90" s="187"/>
      <c r="J90" s="187"/>
      <c r="K90" s="187"/>
    </row>
    <row r="91" spans="1:11" x14ac:dyDescent="0.3">
      <c r="A91" s="60"/>
      <c r="B91" s="66"/>
      <c r="C91" s="600"/>
      <c r="D91" s="187"/>
      <c r="E91" s="187"/>
      <c r="F91" s="187"/>
      <c r="G91" s="187"/>
      <c r="H91" s="187"/>
      <c r="I91" s="187"/>
      <c r="J91" s="187"/>
      <c r="K91" s="187"/>
    </row>
    <row r="92" spans="1:11" x14ac:dyDescent="0.3">
      <c r="A92" s="60"/>
      <c r="B92" s="66"/>
      <c r="C92" s="600"/>
      <c r="D92" s="187"/>
      <c r="E92" s="187"/>
      <c r="F92" s="187"/>
      <c r="G92" s="187"/>
      <c r="H92" s="187"/>
      <c r="I92" s="187"/>
      <c r="J92" s="187"/>
      <c r="K92" s="187"/>
    </row>
    <row r="93" spans="1:11" x14ac:dyDescent="0.3">
      <c r="A93" s="60"/>
      <c r="B93" s="66"/>
      <c r="C93" s="600"/>
      <c r="D93" s="187"/>
      <c r="E93" s="187"/>
      <c r="F93" s="187"/>
      <c r="G93" s="187"/>
      <c r="H93" s="187"/>
      <c r="I93" s="187"/>
      <c r="J93" s="187"/>
      <c r="K93" s="187"/>
    </row>
    <row r="94" spans="1:11" x14ac:dyDescent="0.3">
      <c r="A94" s="60"/>
      <c r="B94" s="66"/>
      <c r="C94" s="600"/>
      <c r="D94" s="187"/>
      <c r="E94" s="187"/>
      <c r="F94" s="187"/>
      <c r="G94" s="187"/>
      <c r="H94" s="187"/>
      <c r="I94" s="187"/>
      <c r="J94" s="187"/>
      <c r="K94" s="187"/>
    </row>
    <row r="95" spans="1:11" x14ac:dyDescent="0.3">
      <c r="A95" s="60"/>
      <c r="B95" s="66"/>
      <c r="C95" s="600"/>
      <c r="D95" s="187"/>
      <c r="E95" s="187"/>
      <c r="F95" s="187"/>
      <c r="G95" s="187"/>
      <c r="H95" s="187"/>
      <c r="I95" s="187"/>
      <c r="J95" s="187"/>
      <c r="K95" s="187"/>
    </row>
    <row r="96" spans="1:11" x14ac:dyDescent="0.3">
      <c r="A96" s="60"/>
      <c r="B96" s="66"/>
      <c r="C96" s="600"/>
      <c r="D96" s="187"/>
      <c r="E96" s="187"/>
      <c r="F96" s="187"/>
      <c r="G96" s="187"/>
      <c r="H96" s="187"/>
      <c r="I96" s="187"/>
      <c r="J96" s="187"/>
      <c r="K96" s="187"/>
    </row>
    <row r="97" spans="1:11" x14ac:dyDescent="0.3">
      <c r="A97" s="60"/>
      <c r="B97" s="66"/>
      <c r="C97" s="600"/>
      <c r="D97" s="187"/>
      <c r="E97" s="187"/>
      <c r="F97" s="187"/>
      <c r="G97" s="187"/>
      <c r="H97" s="187"/>
      <c r="I97" s="187"/>
      <c r="J97" s="187"/>
      <c r="K97" s="187"/>
    </row>
    <row r="98" spans="1:11" x14ac:dyDescent="0.3">
      <c r="A98" s="60"/>
      <c r="B98" s="66"/>
      <c r="C98" s="600"/>
      <c r="D98" s="187"/>
      <c r="E98" s="187"/>
      <c r="F98" s="187"/>
      <c r="G98" s="187"/>
      <c r="H98" s="187"/>
      <c r="I98" s="187"/>
      <c r="J98" s="187"/>
      <c r="K98" s="187"/>
    </row>
    <row r="99" spans="1:11" x14ac:dyDescent="0.3">
      <c r="A99" s="60"/>
      <c r="B99" s="66"/>
      <c r="C99" s="600"/>
      <c r="D99" s="187"/>
      <c r="E99" s="187"/>
      <c r="F99" s="187"/>
      <c r="G99" s="187"/>
      <c r="H99" s="187"/>
      <c r="I99" s="187"/>
      <c r="J99" s="187"/>
      <c r="K99" s="187"/>
    </row>
    <row r="100" spans="1:11" x14ac:dyDescent="0.3">
      <c r="A100" s="60"/>
      <c r="B100" s="66"/>
      <c r="C100" s="600"/>
      <c r="D100" s="187"/>
      <c r="E100" s="187"/>
      <c r="F100" s="187"/>
      <c r="G100" s="187"/>
      <c r="H100" s="187"/>
      <c r="I100" s="187"/>
      <c r="J100" s="187"/>
      <c r="K100" s="187"/>
    </row>
    <row r="101" spans="1:11" x14ac:dyDescent="0.3">
      <c r="A101" s="60"/>
      <c r="B101" s="66"/>
      <c r="C101" s="600"/>
      <c r="D101" s="187"/>
      <c r="E101" s="187"/>
      <c r="F101" s="187"/>
      <c r="G101" s="187"/>
      <c r="H101" s="187"/>
      <c r="I101" s="187"/>
      <c r="J101" s="187"/>
      <c r="K101" s="187"/>
    </row>
    <row r="102" spans="1:11" x14ac:dyDescent="0.3">
      <c r="A102" s="60"/>
      <c r="B102" s="66"/>
      <c r="C102" s="600"/>
      <c r="D102" s="187"/>
      <c r="E102" s="187"/>
      <c r="F102" s="187"/>
      <c r="G102" s="187"/>
      <c r="H102" s="187"/>
      <c r="I102" s="187"/>
      <c r="J102" s="187"/>
      <c r="K102" s="187"/>
    </row>
    <row r="103" spans="1:11" x14ac:dyDescent="0.3">
      <c r="A103" s="60"/>
      <c r="B103" s="66"/>
      <c r="C103" s="600"/>
      <c r="D103" s="187"/>
      <c r="E103" s="187"/>
      <c r="F103" s="187"/>
      <c r="G103" s="187"/>
      <c r="H103" s="187"/>
      <c r="I103" s="187"/>
      <c r="J103" s="187"/>
      <c r="K103" s="187"/>
    </row>
    <row r="104" spans="1:11" x14ac:dyDescent="0.3">
      <c r="A104" s="60"/>
      <c r="B104" s="66"/>
      <c r="C104" s="600"/>
      <c r="D104" s="187"/>
      <c r="E104" s="187"/>
      <c r="F104" s="187"/>
      <c r="G104" s="187"/>
      <c r="H104" s="187"/>
      <c r="I104" s="187"/>
      <c r="J104" s="187"/>
      <c r="K104" s="187"/>
    </row>
    <row r="105" spans="1:11" x14ac:dyDescent="0.3">
      <c r="A105" s="60"/>
      <c r="B105" s="66"/>
      <c r="C105" s="600"/>
      <c r="D105" s="187"/>
      <c r="E105" s="187"/>
      <c r="F105" s="187"/>
      <c r="G105" s="187"/>
      <c r="H105" s="187"/>
      <c r="I105" s="187"/>
      <c r="J105" s="187"/>
      <c r="K105" s="187"/>
    </row>
    <row r="106" spans="1:11" x14ac:dyDescent="0.3">
      <c r="A106" s="60"/>
      <c r="B106" s="66"/>
      <c r="C106" s="600"/>
      <c r="D106" s="187"/>
      <c r="E106" s="187"/>
      <c r="F106" s="187"/>
      <c r="G106" s="187"/>
      <c r="H106" s="187"/>
      <c r="I106" s="187"/>
      <c r="J106" s="187"/>
      <c r="K106" s="187"/>
    </row>
    <row r="107" spans="1:11" x14ac:dyDescent="0.3">
      <c r="A107" s="60"/>
      <c r="B107" s="66"/>
      <c r="C107" s="600"/>
      <c r="D107" s="187"/>
      <c r="E107" s="187"/>
      <c r="F107" s="187"/>
      <c r="G107" s="187"/>
      <c r="H107" s="187"/>
      <c r="I107" s="187"/>
      <c r="J107" s="187"/>
      <c r="K107" s="187"/>
    </row>
    <row r="108" spans="1:11" x14ac:dyDescent="0.3">
      <c r="A108" s="60"/>
      <c r="B108" s="66"/>
      <c r="C108" s="600"/>
      <c r="D108" s="187"/>
      <c r="E108" s="187"/>
      <c r="F108" s="187"/>
      <c r="G108" s="187"/>
      <c r="H108" s="187"/>
      <c r="I108" s="187"/>
      <c r="J108" s="187"/>
      <c r="K108" s="187"/>
    </row>
    <row r="109" spans="1:11" x14ac:dyDescent="0.3">
      <c r="A109" s="60"/>
      <c r="B109" s="66"/>
      <c r="C109" s="600"/>
      <c r="D109" s="187"/>
      <c r="E109" s="187"/>
      <c r="F109" s="187"/>
      <c r="G109" s="187"/>
      <c r="H109" s="187"/>
      <c r="I109" s="187"/>
      <c r="J109" s="187"/>
      <c r="K109" s="187"/>
    </row>
    <row r="110" spans="1:11" x14ac:dyDescent="0.3">
      <c r="A110" s="60"/>
      <c r="B110" s="66"/>
      <c r="C110" s="600"/>
      <c r="D110" s="187"/>
      <c r="E110" s="187"/>
      <c r="F110" s="187"/>
      <c r="G110" s="187"/>
      <c r="H110" s="187"/>
      <c r="I110" s="187"/>
      <c r="J110" s="187"/>
      <c r="K110" s="187"/>
    </row>
    <row r="111" spans="1:11" x14ac:dyDescent="0.3">
      <c r="A111" s="60"/>
      <c r="B111" s="66"/>
      <c r="C111" s="600"/>
      <c r="D111" s="187"/>
      <c r="E111" s="187"/>
      <c r="F111" s="187"/>
      <c r="G111" s="187"/>
      <c r="H111" s="187"/>
      <c r="I111" s="187"/>
      <c r="J111" s="187"/>
      <c r="K111" s="187"/>
    </row>
    <row r="112" spans="1:11" x14ac:dyDescent="0.3">
      <c r="A112" s="60"/>
      <c r="B112" s="66"/>
      <c r="C112" s="600"/>
      <c r="D112" s="187"/>
      <c r="E112" s="187"/>
      <c r="F112" s="187"/>
      <c r="G112" s="187"/>
      <c r="H112" s="187"/>
      <c r="I112" s="187"/>
      <c r="J112" s="187"/>
      <c r="K112" s="187"/>
    </row>
    <row r="113" spans="1:11" x14ac:dyDescent="0.3">
      <c r="A113" s="60"/>
      <c r="B113" s="66"/>
      <c r="C113" s="600"/>
      <c r="D113" s="187"/>
      <c r="E113" s="187"/>
      <c r="F113" s="187"/>
      <c r="G113" s="187"/>
      <c r="H113" s="187"/>
      <c r="I113" s="187"/>
      <c r="J113" s="187"/>
      <c r="K113" s="187"/>
    </row>
    <row r="114" spans="1:11" x14ac:dyDescent="0.3">
      <c r="A114" s="60"/>
      <c r="B114" s="66"/>
      <c r="C114" s="600"/>
      <c r="D114" s="187"/>
      <c r="E114" s="187"/>
      <c r="F114" s="187"/>
      <c r="G114" s="187"/>
      <c r="H114" s="187"/>
      <c r="I114" s="187"/>
      <c r="J114" s="187"/>
      <c r="K114" s="187"/>
    </row>
    <row r="115" spans="1:11" x14ac:dyDescent="0.3">
      <c r="A115" s="60"/>
      <c r="B115" s="66"/>
      <c r="C115" s="600"/>
      <c r="D115" s="187"/>
      <c r="E115" s="187"/>
      <c r="F115" s="187"/>
      <c r="G115" s="187"/>
      <c r="H115" s="187"/>
      <c r="I115" s="187"/>
      <c r="J115" s="187"/>
      <c r="K115" s="187"/>
    </row>
    <row r="116" spans="1:11" x14ac:dyDescent="0.3">
      <c r="A116" s="60"/>
      <c r="B116" s="66"/>
      <c r="C116" s="600"/>
      <c r="D116" s="187"/>
      <c r="E116" s="187"/>
      <c r="F116" s="187"/>
      <c r="G116" s="187"/>
      <c r="H116" s="187"/>
      <c r="I116" s="187"/>
      <c r="J116" s="187"/>
      <c r="K116" s="187"/>
    </row>
    <row r="117" spans="1:11" x14ac:dyDescent="0.3">
      <c r="A117" s="60"/>
      <c r="B117" s="66"/>
      <c r="C117" s="600"/>
      <c r="D117" s="187"/>
      <c r="E117" s="187"/>
      <c r="F117" s="187"/>
      <c r="G117" s="187"/>
      <c r="H117" s="187"/>
      <c r="I117" s="187"/>
      <c r="J117" s="187"/>
      <c r="K117" s="187"/>
    </row>
    <row r="118" spans="1:11" x14ac:dyDescent="0.3">
      <c r="A118" s="60"/>
      <c r="B118" s="66"/>
      <c r="C118" s="600"/>
      <c r="D118" s="187"/>
      <c r="E118" s="187"/>
      <c r="F118" s="187"/>
      <c r="G118" s="187"/>
      <c r="H118" s="187"/>
      <c r="I118" s="187"/>
      <c r="J118" s="187"/>
      <c r="K118" s="187"/>
    </row>
    <row r="119" spans="1:11" x14ac:dyDescent="0.3">
      <c r="A119" s="60"/>
      <c r="B119" s="66"/>
      <c r="C119" s="600"/>
      <c r="D119" s="187"/>
      <c r="E119" s="187"/>
      <c r="F119" s="187"/>
      <c r="G119" s="187"/>
      <c r="H119" s="187"/>
      <c r="I119" s="187"/>
      <c r="J119" s="187"/>
      <c r="K119" s="187"/>
    </row>
    <row r="120" spans="1:11" x14ac:dyDescent="0.3">
      <c r="A120" s="60"/>
      <c r="B120" s="66"/>
      <c r="C120" s="600"/>
      <c r="D120" s="187"/>
      <c r="E120" s="187"/>
      <c r="F120" s="187"/>
      <c r="G120" s="187"/>
      <c r="H120" s="187"/>
      <c r="I120" s="187"/>
      <c r="J120" s="187"/>
      <c r="K120" s="187"/>
    </row>
    <row r="121" spans="1:11" x14ac:dyDescent="0.3">
      <c r="A121" s="60"/>
      <c r="B121" s="66"/>
      <c r="C121" s="600"/>
      <c r="D121" s="187"/>
      <c r="E121" s="187"/>
      <c r="F121" s="187"/>
      <c r="G121" s="187"/>
      <c r="H121" s="187"/>
      <c r="I121" s="187"/>
      <c r="J121" s="187"/>
      <c r="K121" s="187"/>
    </row>
    <row r="122" spans="1:11" x14ac:dyDescent="0.3">
      <c r="A122" s="60"/>
      <c r="B122" s="66"/>
      <c r="C122" s="600"/>
      <c r="D122" s="187"/>
      <c r="E122" s="187"/>
      <c r="F122" s="187"/>
      <c r="G122" s="187"/>
      <c r="H122" s="187"/>
      <c r="I122" s="187"/>
      <c r="J122" s="187"/>
      <c r="K122" s="187"/>
    </row>
    <row r="123" spans="1:11" x14ac:dyDescent="0.3">
      <c r="A123" s="60"/>
      <c r="B123" s="66"/>
      <c r="C123" s="600"/>
      <c r="D123" s="187"/>
      <c r="E123" s="187"/>
      <c r="F123" s="187"/>
      <c r="G123" s="187"/>
      <c r="H123" s="187"/>
      <c r="I123" s="187"/>
      <c r="J123" s="187"/>
      <c r="K123" s="187"/>
    </row>
    <row r="124" spans="1:11" x14ac:dyDescent="0.3">
      <c r="A124" s="60"/>
      <c r="B124" s="66"/>
      <c r="C124" s="600"/>
      <c r="D124" s="187"/>
      <c r="E124" s="187"/>
      <c r="F124" s="187"/>
      <c r="G124" s="187"/>
      <c r="H124" s="187"/>
      <c r="I124" s="187"/>
      <c r="J124" s="187"/>
      <c r="K124" s="187"/>
    </row>
    <row r="125" spans="1:11" x14ac:dyDescent="0.3">
      <c r="A125" s="60"/>
      <c r="B125" s="66"/>
      <c r="C125" s="600"/>
      <c r="D125" s="187"/>
      <c r="E125" s="187"/>
      <c r="F125" s="187"/>
      <c r="G125" s="187"/>
      <c r="H125" s="187"/>
      <c r="I125" s="187"/>
      <c r="J125" s="187"/>
      <c r="K125" s="187"/>
    </row>
    <row r="126" spans="1:11" x14ac:dyDescent="0.3">
      <c r="A126" s="60"/>
      <c r="B126" s="66"/>
      <c r="C126" s="600"/>
      <c r="D126" s="187"/>
      <c r="E126" s="187"/>
      <c r="F126" s="187"/>
      <c r="G126" s="187"/>
      <c r="H126" s="187"/>
      <c r="I126" s="187"/>
      <c r="J126" s="187"/>
      <c r="K126" s="187"/>
    </row>
    <row r="127" spans="1:11" x14ac:dyDescent="0.3">
      <c r="A127" s="60"/>
      <c r="B127" s="66"/>
      <c r="C127" s="600"/>
      <c r="D127" s="187"/>
      <c r="E127" s="187"/>
      <c r="F127" s="187"/>
      <c r="G127" s="187"/>
      <c r="H127" s="187"/>
      <c r="I127" s="187"/>
      <c r="J127" s="187"/>
      <c r="K127" s="187"/>
    </row>
    <row r="128" spans="1:11" x14ac:dyDescent="0.3">
      <c r="A128" s="60"/>
      <c r="B128" s="66"/>
      <c r="C128" s="600"/>
      <c r="D128" s="187"/>
      <c r="E128" s="187"/>
      <c r="F128" s="187"/>
      <c r="G128" s="187"/>
      <c r="H128" s="187"/>
      <c r="I128" s="187"/>
      <c r="J128" s="187"/>
      <c r="K128" s="187"/>
    </row>
    <row r="129" spans="1:11" x14ac:dyDescent="0.3">
      <c r="A129" s="60"/>
      <c r="B129" s="66"/>
      <c r="C129" s="600"/>
      <c r="D129" s="187"/>
      <c r="E129" s="187"/>
      <c r="F129" s="187"/>
      <c r="G129" s="187"/>
      <c r="H129" s="187"/>
      <c r="I129" s="187"/>
      <c r="J129" s="187"/>
      <c r="K129" s="187"/>
    </row>
    <row r="130" spans="1:11" x14ac:dyDescent="0.3">
      <c r="A130" s="60"/>
      <c r="B130" s="66"/>
      <c r="C130" s="600"/>
      <c r="D130" s="187"/>
      <c r="E130" s="187"/>
      <c r="F130" s="187"/>
      <c r="G130" s="187"/>
      <c r="H130" s="187"/>
      <c r="I130" s="187"/>
      <c r="J130" s="187"/>
      <c r="K130" s="187"/>
    </row>
    <row r="131" spans="1:11" x14ac:dyDescent="0.3">
      <c r="A131" s="60"/>
      <c r="B131" s="66"/>
      <c r="C131" s="600"/>
      <c r="D131" s="187"/>
      <c r="E131" s="187"/>
      <c r="F131" s="187"/>
      <c r="G131" s="187"/>
      <c r="H131" s="187"/>
      <c r="I131" s="187"/>
      <c r="J131" s="187"/>
      <c r="K131" s="187"/>
    </row>
    <row r="132" spans="1:11" x14ac:dyDescent="0.3">
      <c r="A132" s="60"/>
      <c r="B132" s="66"/>
      <c r="C132" s="600"/>
      <c r="D132" s="187"/>
      <c r="E132" s="187"/>
      <c r="F132" s="187"/>
      <c r="G132" s="187"/>
      <c r="H132" s="187"/>
      <c r="I132" s="187"/>
      <c r="J132" s="187"/>
      <c r="K132" s="187"/>
    </row>
    <row r="133" spans="1:11" x14ac:dyDescent="0.3">
      <c r="A133" s="60"/>
      <c r="B133" s="66"/>
      <c r="C133" s="600"/>
      <c r="D133" s="187"/>
      <c r="E133" s="187"/>
      <c r="F133" s="187"/>
      <c r="G133" s="187"/>
      <c r="H133" s="187"/>
      <c r="I133" s="187"/>
      <c r="J133" s="187"/>
      <c r="K133" s="187"/>
    </row>
    <row r="134" spans="1:11" x14ac:dyDescent="0.3">
      <c r="A134" s="60"/>
      <c r="B134" s="66"/>
      <c r="C134" s="600"/>
      <c r="D134" s="187"/>
      <c r="E134" s="187"/>
      <c r="F134" s="187"/>
      <c r="G134" s="187"/>
      <c r="H134" s="187"/>
      <c r="I134" s="187"/>
      <c r="J134" s="187"/>
      <c r="K134" s="187"/>
    </row>
    <row r="135" spans="1:11" x14ac:dyDescent="0.3">
      <c r="A135" s="60"/>
      <c r="B135" s="66"/>
      <c r="C135" s="600"/>
      <c r="D135" s="187"/>
      <c r="E135" s="187"/>
      <c r="F135" s="187"/>
      <c r="G135" s="187"/>
      <c r="H135" s="187"/>
      <c r="I135" s="187"/>
      <c r="J135" s="187"/>
      <c r="K135" s="187"/>
    </row>
    <row r="136" spans="1:11" x14ac:dyDescent="0.3">
      <c r="A136" s="60"/>
      <c r="B136" s="66"/>
      <c r="C136" s="600"/>
      <c r="D136" s="187"/>
      <c r="E136" s="187"/>
      <c r="F136" s="187"/>
      <c r="G136" s="187"/>
      <c r="H136" s="187"/>
      <c r="I136" s="187"/>
      <c r="J136" s="187"/>
      <c r="K136" s="187"/>
    </row>
    <row r="137" spans="1:11" x14ac:dyDescent="0.3">
      <c r="A137" s="60"/>
      <c r="B137" s="66"/>
      <c r="C137" s="600"/>
      <c r="D137" s="187"/>
      <c r="E137" s="187"/>
      <c r="F137" s="187"/>
      <c r="G137" s="187"/>
      <c r="H137" s="187"/>
      <c r="I137" s="187"/>
      <c r="J137" s="187"/>
      <c r="K137" s="187"/>
    </row>
    <row r="138" spans="1:11" x14ac:dyDescent="0.3">
      <c r="A138" s="60"/>
      <c r="B138" s="66"/>
      <c r="C138" s="600"/>
      <c r="D138" s="187"/>
      <c r="E138" s="187"/>
      <c r="F138" s="187"/>
      <c r="G138" s="187"/>
      <c r="H138" s="187"/>
      <c r="I138" s="187"/>
      <c r="J138" s="187"/>
      <c r="K138" s="187"/>
    </row>
    <row r="139" spans="1:11" x14ac:dyDescent="0.3">
      <c r="A139" s="60"/>
      <c r="B139" s="66"/>
      <c r="C139" s="600"/>
      <c r="D139" s="187"/>
      <c r="E139" s="187"/>
      <c r="F139" s="187"/>
      <c r="G139" s="187"/>
      <c r="H139" s="187"/>
      <c r="I139" s="187"/>
      <c r="J139" s="187"/>
      <c r="K139" s="187"/>
    </row>
    <row r="140" spans="1:11" x14ac:dyDescent="0.3">
      <c r="A140" s="60"/>
      <c r="B140" s="66"/>
      <c r="C140" s="600"/>
      <c r="D140" s="187"/>
      <c r="E140" s="187"/>
      <c r="F140" s="187"/>
      <c r="G140" s="187"/>
      <c r="H140" s="187"/>
      <c r="I140" s="187"/>
      <c r="J140" s="187"/>
      <c r="K140" s="187"/>
    </row>
    <row r="141" spans="1:11" x14ac:dyDescent="0.3">
      <c r="A141" s="60"/>
      <c r="B141" s="66"/>
      <c r="C141" s="600"/>
      <c r="D141" s="187"/>
      <c r="E141" s="187"/>
      <c r="F141" s="187"/>
      <c r="G141" s="187"/>
      <c r="H141" s="187"/>
      <c r="I141" s="187"/>
      <c r="J141" s="187"/>
      <c r="K141" s="187"/>
    </row>
    <row r="142" spans="1:11" x14ac:dyDescent="0.3">
      <c r="A142" s="60"/>
      <c r="B142" s="66"/>
      <c r="C142" s="600"/>
      <c r="D142" s="187"/>
      <c r="E142" s="187"/>
      <c r="F142" s="187"/>
      <c r="G142" s="187"/>
      <c r="H142" s="187"/>
      <c r="I142" s="187"/>
      <c r="J142" s="187"/>
      <c r="K142" s="187"/>
    </row>
    <row r="143" spans="1:11" x14ac:dyDescent="0.3">
      <c r="A143" s="60"/>
      <c r="B143" s="66"/>
      <c r="C143" s="600"/>
      <c r="D143" s="187"/>
      <c r="E143" s="187"/>
      <c r="F143" s="187"/>
      <c r="G143" s="187"/>
      <c r="H143" s="187"/>
      <c r="I143" s="187"/>
      <c r="J143" s="187"/>
      <c r="K143" s="187"/>
    </row>
    <row r="144" spans="1:11" x14ac:dyDescent="0.3">
      <c r="A144" s="60"/>
      <c r="B144" s="66"/>
      <c r="C144" s="600"/>
      <c r="D144" s="187"/>
      <c r="E144" s="187"/>
      <c r="F144" s="187"/>
      <c r="G144" s="187"/>
      <c r="H144" s="187"/>
      <c r="I144" s="187"/>
      <c r="J144" s="187"/>
      <c r="K144" s="187"/>
    </row>
    <row r="145" spans="1:11" x14ac:dyDescent="0.3">
      <c r="A145" s="60"/>
      <c r="B145" s="66"/>
      <c r="C145" s="600"/>
      <c r="D145" s="187"/>
      <c r="E145" s="187"/>
      <c r="F145" s="187"/>
      <c r="G145" s="187"/>
      <c r="H145" s="187"/>
      <c r="I145" s="187"/>
      <c r="J145" s="187"/>
      <c r="K145" s="187"/>
    </row>
    <row r="146" spans="1:11" x14ac:dyDescent="0.3">
      <c r="A146" s="60"/>
      <c r="B146" s="66"/>
      <c r="C146" s="600"/>
      <c r="D146" s="187"/>
      <c r="E146" s="187"/>
      <c r="F146" s="187"/>
      <c r="G146" s="187"/>
      <c r="H146" s="187"/>
      <c r="I146" s="187"/>
      <c r="J146" s="187"/>
      <c r="K146" s="187"/>
    </row>
    <row r="147" spans="1:11" x14ac:dyDescent="0.3">
      <c r="A147" s="60"/>
      <c r="B147" s="66"/>
      <c r="C147" s="600"/>
      <c r="D147" s="187"/>
      <c r="E147" s="187"/>
      <c r="F147" s="187"/>
      <c r="G147" s="187"/>
      <c r="H147" s="187"/>
      <c r="I147" s="187"/>
      <c r="J147" s="187"/>
      <c r="K147" s="187"/>
    </row>
    <row r="148" spans="1:11" x14ac:dyDescent="0.3">
      <c r="A148" s="60"/>
      <c r="B148" s="66"/>
      <c r="C148" s="600"/>
      <c r="D148" s="187"/>
      <c r="E148" s="187"/>
      <c r="F148" s="187"/>
      <c r="G148" s="187"/>
      <c r="H148" s="187"/>
      <c r="I148" s="187"/>
      <c r="J148" s="187"/>
      <c r="K148" s="187"/>
    </row>
    <row r="149" spans="1:11" x14ac:dyDescent="0.3">
      <c r="A149" s="60"/>
      <c r="B149" s="66"/>
      <c r="C149" s="600"/>
      <c r="D149" s="187"/>
      <c r="E149" s="187"/>
      <c r="F149" s="187"/>
      <c r="G149" s="187"/>
      <c r="H149" s="187"/>
      <c r="I149" s="187"/>
      <c r="J149" s="187"/>
      <c r="K149" s="187"/>
    </row>
    <row r="150" spans="1:11" x14ac:dyDescent="0.3">
      <c r="A150" s="60"/>
      <c r="B150" s="66"/>
      <c r="C150" s="600"/>
      <c r="D150" s="187"/>
      <c r="E150" s="187"/>
      <c r="F150" s="187"/>
      <c r="G150" s="187"/>
      <c r="H150" s="187"/>
      <c r="I150" s="187"/>
      <c r="J150" s="187"/>
      <c r="K150" s="187"/>
    </row>
    <row r="151" spans="1:11" x14ac:dyDescent="0.3">
      <c r="A151" s="60"/>
      <c r="B151" s="66"/>
      <c r="C151" s="600"/>
      <c r="D151" s="187"/>
      <c r="E151" s="187"/>
      <c r="F151" s="187"/>
      <c r="G151" s="187"/>
      <c r="H151" s="187"/>
      <c r="I151" s="187"/>
      <c r="J151" s="187"/>
      <c r="K151" s="187"/>
    </row>
    <row r="152" spans="1:11" x14ac:dyDescent="0.3">
      <c r="A152" s="60"/>
      <c r="B152" s="66"/>
      <c r="C152" s="600"/>
      <c r="D152" s="187"/>
      <c r="E152" s="187"/>
      <c r="F152" s="187"/>
      <c r="G152" s="187"/>
      <c r="H152" s="187"/>
      <c r="I152" s="187"/>
      <c r="J152" s="187"/>
      <c r="K152" s="187"/>
    </row>
    <row r="153" spans="1:11" x14ac:dyDescent="0.3">
      <c r="A153" s="60"/>
      <c r="B153" s="66"/>
      <c r="C153" s="600"/>
      <c r="D153" s="187"/>
      <c r="E153" s="187"/>
      <c r="F153" s="187"/>
      <c r="G153" s="187"/>
      <c r="H153" s="187"/>
      <c r="I153" s="187"/>
      <c r="J153" s="187"/>
      <c r="K153" s="187"/>
    </row>
    <row r="154" spans="1:11" x14ac:dyDescent="0.3">
      <c r="A154" s="60"/>
      <c r="B154" s="66"/>
      <c r="C154" s="600"/>
      <c r="D154" s="187"/>
      <c r="E154" s="187"/>
      <c r="F154" s="187"/>
      <c r="G154" s="187"/>
      <c r="H154" s="187"/>
      <c r="I154" s="187"/>
      <c r="J154" s="187"/>
      <c r="K154" s="187"/>
    </row>
    <row r="155" spans="1:11" x14ac:dyDescent="0.3">
      <c r="A155" s="60"/>
      <c r="B155" s="66"/>
      <c r="C155" s="600"/>
      <c r="D155" s="187"/>
      <c r="E155" s="187"/>
      <c r="F155" s="187"/>
      <c r="G155" s="187"/>
      <c r="H155" s="187"/>
      <c r="I155" s="187"/>
      <c r="J155" s="187"/>
      <c r="K155" s="187"/>
    </row>
    <row r="156" spans="1:11" x14ac:dyDescent="0.3">
      <c r="A156" s="60"/>
      <c r="B156" s="66"/>
      <c r="C156" s="600"/>
      <c r="D156" s="187"/>
      <c r="E156" s="187"/>
      <c r="F156" s="187"/>
      <c r="G156" s="187"/>
      <c r="H156" s="187"/>
      <c r="I156" s="187"/>
      <c r="J156" s="187"/>
      <c r="K156" s="187"/>
    </row>
    <row r="157" spans="1:11" x14ac:dyDescent="0.3">
      <c r="A157" s="60"/>
      <c r="B157" s="66"/>
      <c r="C157" s="600"/>
      <c r="D157" s="187"/>
      <c r="E157" s="187"/>
      <c r="F157" s="187"/>
      <c r="G157" s="187"/>
      <c r="H157" s="187"/>
      <c r="I157" s="187"/>
      <c r="J157" s="187"/>
      <c r="K157" s="187"/>
    </row>
    <row r="158" spans="1:11" x14ac:dyDescent="0.3">
      <c r="A158" s="60"/>
      <c r="B158" s="66"/>
      <c r="C158" s="600"/>
      <c r="D158" s="187"/>
      <c r="E158" s="187"/>
      <c r="F158" s="187"/>
      <c r="G158" s="187"/>
      <c r="H158" s="187"/>
      <c r="I158" s="187"/>
      <c r="J158" s="187"/>
      <c r="K158" s="187"/>
    </row>
    <row r="159" spans="1:11" x14ac:dyDescent="0.3">
      <c r="A159" s="60"/>
      <c r="B159" s="66"/>
      <c r="C159" s="600"/>
      <c r="D159" s="187"/>
      <c r="E159" s="187"/>
      <c r="F159" s="187"/>
      <c r="G159" s="187"/>
      <c r="H159" s="187"/>
      <c r="I159" s="187"/>
      <c r="J159" s="187"/>
      <c r="K159" s="187"/>
    </row>
    <row r="160" spans="1:11" x14ac:dyDescent="0.3">
      <c r="A160" s="60"/>
      <c r="B160" s="66"/>
      <c r="C160" s="600"/>
      <c r="D160" s="187"/>
      <c r="E160" s="187"/>
      <c r="F160" s="187"/>
      <c r="G160" s="187"/>
      <c r="H160" s="187"/>
      <c r="I160" s="187"/>
      <c r="J160" s="187"/>
      <c r="K160" s="187"/>
    </row>
    <row r="161" spans="1:11" x14ac:dyDescent="0.3">
      <c r="A161" s="60"/>
      <c r="B161" s="66"/>
      <c r="C161" s="600"/>
      <c r="D161" s="95"/>
      <c r="E161" s="95"/>
      <c r="F161" s="95"/>
      <c r="G161" s="95"/>
      <c r="H161" s="95"/>
      <c r="I161" s="95"/>
      <c r="J161" s="95"/>
      <c r="K161" s="95"/>
    </row>
    <row r="162" spans="1:11" x14ac:dyDescent="0.3">
      <c r="A162" s="188"/>
      <c r="B162" s="188"/>
      <c r="C162" s="607"/>
      <c r="D162" s="188"/>
      <c r="E162" s="188"/>
      <c r="F162" s="188"/>
      <c r="G162" s="188"/>
      <c r="H162" s="188"/>
      <c r="I162" s="188"/>
      <c r="J162" s="188"/>
      <c r="K162" s="188"/>
    </row>
  </sheetData>
  <sheetProtection algorithmName="SHA-512" hashValue="t6L5rtINABgevZo7zG2Z/bfI6zzL3716TDlv+MTV/1G4LV+QiW7B1rcUniiUB0V+jiPmAheGn8rWo7pM4e/HQw==" saltValue="KsNqFFbR0hBXX96fhYTcDg==" spinCount="100000" sheet="1" objects="1" scenarios="1"/>
  <mergeCells count="4">
    <mergeCell ref="D3:E3"/>
    <mergeCell ref="A5:A6"/>
    <mergeCell ref="E5:K5"/>
    <mergeCell ref="D30:K30"/>
  </mergeCells>
  <phoneticPr fontId="7" type="noConversion"/>
  <dataValidations count="2">
    <dataValidation errorStyle="information" allowBlank="1" showInputMessage="1" showErrorMessage="1" prompt="Paaiškinimas reikalingas tik tuomet, kai naudojamas kitoks, nei 15 proc. tarifas" sqref="D30:K30" xr:uid="{BF30B072-B2B4-4C5D-8577-54055BBDE846}"/>
    <dataValidation errorStyle="information" allowBlank="1" showInputMessage="1" showErrorMessage="1" error="Įveskite neigiamą skaičių" prompt="Įveskite neigiamą skaičių" sqref="D27" xr:uid="{43C59FCF-9BE2-4A0C-B4D3-62BFC750716F}"/>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36A7-89EE-460A-80EE-C9BEFDC1FDD5}">
  <sheetPr>
    <tabColor theme="8"/>
  </sheetPr>
  <dimension ref="A1:L176"/>
  <sheetViews>
    <sheetView zoomScale="110" zoomScaleNormal="110" workbookViewId="0">
      <pane ySplit="7" topLeftCell="A53" activePane="bottomLeft" state="frozen"/>
      <selection pane="bottomLeft" activeCell="A35" sqref="A35:XFD35"/>
    </sheetView>
  </sheetViews>
  <sheetFormatPr defaultRowHeight="14.4" x14ac:dyDescent="0.3"/>
  <cols>
    <col min="1" max="1" width="8.88671875" style="90"/>
    <col min="2" max="2" width="31.77734375" style="90" customWidth="1"/>
    <col min="3" max="10" width="12.6640625" style="90" customWidth="1"/>
    <col min="11" max="11" width="8.109375" style="654" customWidth="1"/>
    <col min="12" max="12" width="59.5546875" style="90" customWidth="1"/>
    <col min="13" max="16384" width="8.88671875" style="90"/>
  </cols>
  <sheetData>
    <row r="1" spans="1:12" ht="29.4" customHeight="1" x14ac:dyDescent="0.3">
      <c r="A1" s="217" t="s">
        <v>570</v>
      </c>
      <c r="B1" s="218" t="s">
        <v>592</v>
      </c>
      <c r="C1" s="219"/>
      <c r="D1" s="220"/>
      <c r="E1" s="220"/>
      <c r="F1" s="220"/>
      <c r="G1" s="221"/>
      <c r="H1" s="221"/>
      <c r="I1" s="221"/>
      <c r="J1" s="222"/>
      <c r="K1" s="655"/>
      <c r="L1" s="693"/>
    </row>
    <row r="2" spans="1:12" s="772" customFormat="1" ht="13.8" customHeight="1" x14ac:dyDescent="0.3">
      <c r="A2" s="771"/>
      <c r="B2" s="759" t="str">
        <f>+XI.1_JA!B2</f>
        <v>Balanso lygybės patikrinimas</v>
      </c>
      <c r="C2" s="759">
        <f>+XI.1_JA!C2</f>
        <v>0</v>
      </c>
      <c r="D2" s="759">
        <f>+XI.1_JA!D2</f>
        <v>0</v>
      </c>
      <c r="E2" s="759">
        <f>+XI.1_JA!E2</f>
        <v>0</v>
      </c>
      <c r="F2" s="759">
        <f>+XI.1_JA!F2</f>
        <v>0</v>
      </c>
      <c r="G2" s="759">
        <f>+XI.1_JA!G2</f>
        <v>0</v>
      </c>
      <c r="H2" s="759">
        <f>+XI.1_JA!H2</f>
        <v>0</v>
      </c>
      <c r="I2" s="759">
        <f>+XI.1_JA!I2</f>
        <v>0</v>
      </c>
      <c r="J2" s="792">
        <f>+XI.1_JA!J2</f>
        <v>0</v>
      </c>
      <c r="K2" s="761" t="str">
        <f>+XI.1_JA!K2</f>
        <v>-</v>
      </c>
      <c r="L2" s="740"/>
    </row>
    <row r="3" spans="1:12" s="109" customFormat="1" x14ac:dyDescent="0.3">
      <c r="A3" s="147" t="s">
        <v>660</v>
      </c>
      <c r="B3" s="148" t="s">
        <v>418</v>
      </c>
      <c r="C3" s="1156"/>
      <c r="D3" s="1156"/>
      <c r="E3" s="149"/>
      <c r="F3" s="149"/>
      <c r="G3" s="149"/>
      <c r="H3" s="149"/>
      <c r="I3" s="149"/>
      <c r="J3" s="150"/>
      <c r="K3" s="656"/>
      <c r="L3" s="693"/>
    </row>
    <row r="4" spans="1:12" s="111" customFormat="1" ht="4.8" customHeight="1" x14ac:dyDescent="0.3">
      <c r="A4" s="151"/>
      <c r="B4" s="152"/>
      <c r="C4" s="153"/>
      <c r="D4" s="153"/>
      <c r="E4" s="154"/>
      <c r="F4" s="154"/>
      <c r="G4" s="154"/>
      <c r="H4" s="154"/>
      <c r="I4" s="154"/>
      <c r="J4" s="155"/>
      <c r="K4" s="654"/>
      <c r="L4" s="693"/>
    </row>
    <row r="5" spans="1:12" x14ac:dyDescent="0.3">
      <c r="A5" s="1151" t="s">
        <v>191</v>
      </c>
      <c r="B5" s="156" t="s">
        <v>419</v>
      </c>
      <c r="C5" s="157" t="s">
        <v>267</v>
      </c>
      <c r="D5" s="1153" t="s">
        <v>27</v>
      </c>
      <c r="E5" s="1154"/>
      <c r="F5" s="1154"/>
      <c r="G5" s="1154"/>
      <c r="H5" s="1154"/>
      <c r="I5" s="1154"/>
      <c r="J5" s="1155"/>
      <c r="L5" s="693"/>
    </row>
    <row r="6" spans="1:12" x14ac:dyDescent="0.3">
      <c r="A6" s="1152"/>
      <c r="B6" s="158"/>
      <c r="C6" s="278" t="str">
        <f>+XI.2_JA!D6</f>
        <v>-</v>
      </c>
      <c r="D6" s="278" t="str">
        <f>+XI.2_JA!E6</f>
        <v>-</v>
      </c>
      <c r="E6" s="278" t="str">
        <f>+XI.2_JA!F6</f>
        <v>-</v>
      </c>
      <c r="F6" s="278" t="str">
        <f>+XI.2_JA!G6</f>
        <v>-</v>
      </c>
      <c r="G6" s="278" t="str">
        <f>+XI.2_JA!H6</f>
        <v>-</v>
      </c>
      <c r="H6" s="278" t="str">
        <f>+XI.2_JA!I6</f>
        <v>-</v>
      </c>
      <c r="I6" s="278" t="str">
        <f>+XI.2_JA!J6</f>
        <v>-</v>
      </c>
      <c r="J6" s="29" t="str">
        <f>+XI.2_JA!K6</f>
        <v>-</v>
      </c>
      <c r="L6" s="693"/>
    </row>
    <row r="7" spans="1:12" ht="15" thickBot="1" x14ac:dyDescent="0.35">
      <c r="A7" s="159">
        <v>1</v>
      </c>
      <c r="B7" s="160">
        <v>2</v>
      </c>
      <c r="C7" s="160">
        <v>3</v>
      </c>
      <c r="D7" s="161">
        <v>4</v>
      </c>
      <c r="E7" s="162">
        <v>5</v>
      </c>
      <c r="F7" s="162">
        <v>6</v>
      </c>
      <c r="G7" s="162">
        <v>7</v>
      </c>
      <c r="H7" s="162">
        <v>8</v>
      </c>
      <c r="I7" s="162">
        <v>9</v>
      </c>
      <c r="J7" s="162">
        <v>10</v>
      </c>
      <c r="L7" s="693"/>
    </row>
    <row r="8" spans="1:12" s="109" customFormat="1" ht="15" thickTop="1" x14ac:dyDescent="0.3">
      <c r="A8" s="433">
        <v>1</v>
      </c>
      <c r="B8" s="168" t="s">
        <v>420</v>
      </c>
      <c r="C8" s="198"/>
      <c r="D8" s="198"/>
      <c r="E8" s="198"/>
      <c r="F8" s="198"/>
      <c r="G8" s="198"/>
      <c r="H8" s="198"/>
      <c r="I8" s="198"/>
      <c r="J8" s="198"/>
      <c r="K8" s="656"/>
      <c r="L8" s="693"/>
    </row>
    <row r="9" spans="1:12" s="109" customFormat="1" x14ac:dyDescent="0.3">
      <c r="A9" s="225" t="s">
        <v>686</v>
      </c>
      <c r="B9" s="52" t="s">
        <v>595</v>
      </c>
      <c r="C9" s="418">
        <f>+XI.2_JA!D28</f>
        <v>0</v>
      </c>
      <c r="D9" s="163">
        <f>+XI.2_JA!E28</f>
        <v>0</v>
      </c>
      <c r="E9" s="163">
        <f>+XI.2_JA!F28</f>
        <v>0</v>
      </c>
      <c r="F9" s="163">
        <f>+XI.2_JA!G28</f>
        <v>0</v>
      </c>
      <c r="G9" s="163">
        <f>+XI.2_JA!H28</f>
        <v>0</v>
      </c>
      <c r="H9" s="163">
        <f>+XI.2_JA!I28</f>
        <v>0</v>
      </c>
      <c r="I9" s="163">
        <f>+XI.2_JA!J28</f>
        <v>0</v>
      </c>
      <c r="J9" s="163">
        <f>+XI.2_JA!K28</f>
        <v>0</v>
      </c>
      <c r="K9" s="656"/>
      <c r="L9" s="693"/>
    </row>
    <row r="10" spans="1:12" x14ac:dyDescent="0.3">
      <c r="A10" s="225" t="s">
        <v>700</v>
      </c>
      <c r="B10" s="52" t="s">
        <v>596</v>
      </c>
      <c r="C10" s="418">
        <f>VII!E45-VII!E46</f>
        <v>0</v>
      </c>
      <c r="D10" s="163">
        <f>VII!F45-VII!F46</f>
        <v>0</v>
      </c>
      <c r="E10" s="163">
        <f>VII!G45-VII!G46</f>
        <v>0</v>
      </c>
      <c r="F10" s="163">
        <f>VII!H45-VII!H46</f>
        <v>0</v>
      </c>
      <c r="G10" s="163">
        <f>VII!I45-VII!I46</f>
        <v>0</v>
      </c>
      <c r="H10" s="163">
        <f>VII!J45-VII!J46</f>
        <v>0</v>
      </c>
      <c r="I10" s="163">
        <f>VII!K45-VII!K46</f>
        <v>0</v>
      </c>
      <c r="J10" s="163">
        <f>VII!L45-VII!L46</f>
        <v>0</v>
      </c>
      <c r="L10" s="693"/>
    </row>
    <row r="11" spans="1:12" ht="25.8" customHeight="1" x14ac:dyDescent="0.3">
      <c r="A11" s="225" t="s">
        <v>714</v>
      </c>
      <c r="B11" s="223" t="s">
        <v>597</v>
      </c>
      <c r="C11" s="163">
        <f>-XI.2_JA!D20</f>
        <v>0</v>
      </c>
      <c r="D11" s="163">
        <f>-XI.2_JA!E20</f>
        <v>0</v>
      </c>
      <c r="E11" s="163">
        <f>-XI.2_JA!F20</f>
        <v>0</v>
      </c>
      <c r="F11" s="163">
        <f>-XI.2_JA!G20</f>
        <v>0</v>
      </c>
      <c r="G11" s="163">
        <f>-XI.2_JA!H20</f>
        <v>0</v>
      </c>
      <c r="H11" s="163">
        <f>-XI.2_JA!I20</f>
        <v>0</v>
      </c>
      <c r="I11" s="163">
        <f>-XI.2_JA!J20</f>
        <v>0</v>
      </c>
      <c r="J11" s="163">
        <f>-XI.2_JA!K20</f>
        <v>0</v>
      </c>
      <c r="L11" s="693"/>
    </row>
    <row r="12" spans="1:12" ht="25.2" customHeight="1" x14ac:dyDescent="0.3">
      <c r="A12" s="225" t="s">
        <v>728</v>
      </c>
      <c r="B12" s="431" t="s">
        <v>598</v>
      </c>
      <c r="C12" s="418">
        <f>-SUM(XI.2_JA!D21:D25)</f>
        <v>0</v>
      </c>
      <c r="D12" s="418">
        <f>-SUM(XI.2_JA!E21:E25)</f>
        <v>0</v>
      </c>
      <c r="E12" s="418">
        <f>-SUM(XI.2_JA!F21:F25)</f>
        <v>0</v>
      </c>
      <c r="F12" s="418">
        <f>-SUM(XI.2_JA!G21:G25)</f>
        <v>0</v>
      </c>
      <c r="G12" s="418">
        <f>-SUM(XI.2_JA!H21:H25)</f>
        <v>0</v>
      </c>
      <c r="H12" s="418">
        <f>-SUM(XI.2_JA!I21:I25)</f>
        <v>0</v>
      </c>
      <c r="I12" s="418">
        <f>-SUM(XI.2_JA!J21:J25)</f>
        <v>0</v>
      </c>
      <c r="J12" s="418">
        <f>-SUM(XI.2_JA!K21:K25)</f>
        <v>0</v>
      </c>
      <c r="L12" s="693"/>
    </row>
    <row r="13" spans="1:12" ht="28.8" customHeight="1" x14ac:dyDescent="0.3">
      <c r="A13" s="225" t="s">
        <v>742</v>
      </c>
      <c r="B13" s="431" t="s">
        <v>593</v>
      </c>
      <c r="C13" s="610"/>
      <c r="D13" s="200"/>
      <c r="E13" s="200"/>
      <c r="F13" s="200"/>
      <c r="G13" s="200"/>
      <c r="H13" s="200"/>
      <c r="I13" s="200"/>
      <c r="J13" s="200"/>
      <c r="L13" s="693"/>
    </row>
    <row r="14" spans="1:12" ht="37.200000000000003" customHeight="1" x14ac:dyDescent="0.3">
      <c r="A14" s="225" t="s">
        <v>1073</v>
      </c>
      <c r="B14" s="431" t="s">
        <v>594</v>
      </c>
      <c r="C14" s="610"/>
      <c r="D14" s="610"/>
      <c r="E14" s="610"/>
      <c r="F14" s="610"/>
      <c r="G14" s="610"/>
      <c r="H14" s="610"/>
      <c r="I14" s="610"/>
      <c r="J14" s="610"/>
      <c r="L14" s="693"/>
    </row>
    <row r="15" spans="1:12" ht="23.4" customHeight="1" x14ac:dyDescent="0.3">
      <c r="A15" s="225" t="s">
        <v>1074</v>
      </c>
      <c r="B15" s="431" t="s">
        <v>600</v>
      </c>
      <c r="C15" s="611"/>
      <c r="D15" s="611"/>
      <c r="E15" s="611"/>
      <c r="F15" s="611"/>
      <c r="G15" s="611"/>
      <c r="H15" s="611"/>
      <c r="I15" s="611"/>
      <c r="J15" s="611"/>
      <c r="L15" s="693"/>
    </row>
    <row r="16" spans="1:12" ht="23.4" customHeight="1" x14ac:dyDescent="0.3">
      <c r="A16" s="225" t="s">
        <v>1075</v>
      </c>
      <c r="B16" s="431" t="s">
        <v>599</v>
      </c>
      <c r="C16" s="611"/>
      <c r="D16" s="164">
        <f>-(XI.1_JA!D38-XI.1_JA!C38)</f>
        <v>0</v>
      </c>
      <c r="E16" s="164">
        <f>-(XI.1_JA!E38-XI.1_JA!D38)</f>
        <v>0</v>
      </c>
      <c r="F16" s="164">
        <f>-(XI.1_JA!F38-XI.1_JA!E38)</f>
        <v>0</v>
      </c>
      <c r="G16" s="164">
        <f>-(XI.1_JA!G38-XI.1_JA!F38)</f>
        <v>0</v>
      </c>
      <c r="H16" s="164">
        <f>-(XI.1_JA!H38-XI.1_JA!G38)</f>
        <v>0</v>
      </c>
      <c r="I16" s="164">
        <f>-(XI.1_JA!I38-XI.1_JA!H38)</f>
        <v>0</v>
      </c>
      <c r="J16" s="164">
        <f>-(XI.1_JA!J38-XI.1_JA!I38)</f>
        <v>0</v>
      </c>
      <c r="L16" s="693"/>
    </row>
    <row r="17" spans="1:12" ht="26.4" customHeight="1" x14ac:dyDescent="0.3">
      <c r="A17" s="225" t="s">
        <v>1078</v>
      </c>
      <c r="B17" s="431" t="s">
        <v>601</v>
      </c>
      <c r="C17" s="611"/>
      <c r="D17" s="164">
        <f>-((XI.1_JA!D42-XI.1_JA!D48)-(XI.1_JA!C42-XI.1_JA!C48))</f>
        <v>0</v>
      </c>
      <c r="E17" s="164">
        <f>-((XI.1_JA!E42-XI.1_JA!E48)-(XI.1_JA!D42-XI.1_JA!D48))</f>
        <v>0</v>
      </c>
      <c r="F17" s="164">
        <f>-((XI.1_JA!F42-XI.1_JA!F48)-(XI.1_JA!E42-XI.1_JA!E48))</f>
        <v>0</v>
      </c>
      <c r="G17" s="164">
        <f>-((XI.1_JA!G42-XI.1_JA!G48)-(XI.1_JA!F42-XI.1_JA!F48))</f>
        <v>0</v>
      </c>
      <c r="H17" s="164">
        <f>-((XI.1_JA!H42-XI.1_JA!H48)-(XI.1_JA!G42-XI.1_JA!G48))</f>
        <v>0</v>
      </c>
      <c r="I17" s="164">
        <f>-((XI.1_JA!I42-XI.1_JA!I48)-(XI.1_JA!H42-XI.1_JA!H48))</f>
        <v>0</v>
      </c>
      <c r="J17" s="164">
        <f>-((XI.1_JA!J42-XI.1_JA!J48)-(XI.1_JA!I42-XI.1_JA!I48))</f>
        <v>0</v>
      </c>
      <c r="L17" s="929"/>
    </row>
    <row r="18" spans="1:12" ht="23.4" customHeight="1" x14ac:dyDescent="0.3">
      <c r="A18" s="225" t="s">
        <v>1079</v>
      </c>
      <c r="B18" s="417" t="s">
        <v>602</v>
      </c>
      <c r="C18" s="611"/>
      <c r="D18" s="164">
        <f>-(XI.1_JA!D48-XI.1_JA!C48)</f>
        <v>0</v>
      </c>
      <c r="E18" s="164">
        <f>-(XI.1_JA!E48-XI.1_JA!D48)</f>
        <v>0</v>
      </c>
      <c r="F18" s="164">
        <f>-(XI.1_JA!F48-XI.1_JA!E48)</f>
        <v>0</v>
      </c>
      <c r="G18" s="164">
        <f>-(XI.1_JA!G48-XI.1_JA!F48)</f>
        <v>0</v>
      </c>
      <c r="H18" s="164">
        <f>-(XI.1_JA!H48-XI.1_JA!G48)</f>
        <v>0</v>
      </c>
      <c r="I18" s="164">
        <f>-(XI.1_JA!I48-XI.1_JA!H48)</f>
        <v>0</v>
      </c>
      <c r="J18" s="164">
        <f>-(XI.1_JA!J48-XI.1_JA!I48)</f>
        <v>0</v>
      </c>
      <c r="L18" s="693"/>
    </row>
    <row r="19" spans="1:12" x14ac:dyDescent="0.3">
      <c r="A19" s="225" t="s">
        <v>1110</v>
      </c>
      <c r="B19" s="417" t="s">
        <v>603</v>
      </c>
      <c r="C19" s="611"/>
      <c r="D19" s="164">
        <f>-(XI.1_JA!D50-XI.1_JA!C50)</f>
        <v>0</v>
      </c>
      <c r="E19" s="164">
        <f>-(XI.1_JA!E50-XI.1_JA!D50)</f>
        <v>0</v>
      </c>
      <c r="F19" s="164">
        <f>-(XI.1_JA!F50-XI.1_JA!E50)</f>
        <v>0</v>
      </c>
      <c r="G19" s="164">
        <f>-(XI.1_JA!G50-XI.1_JA!F50)</f>
        <v>0</v>
      </c>
      <c r="H19" s="164">
        <f>-(XI.1_JA!H50-XI.1_JA!G50)</f>
        <v>0</v>
      </c>
      <c r="I19" s="164">
        <f>-(XI.1_JA!I50-XI.1_JA!H50)</f>
        <v>0</v>
      </c>
      <c r="J19" s="164">
        <f>-(XI.1_JA!J50-XI.1_JA!I50)</f>
        <v>0</v>
      </c>
      <c r="L19" s="693"/>
    </row>
    <row r="20" spans="1:12" ht="20.399999999999999" x14ac:dyDescent="0.3">
      <c r="A20" s="225" t="s">
        <v>1111</v>
      </c>
      <c r="B20" s="30" t="s">
        <v>604</v>
      </c>
      <c r="C20" s="611"/>
      <c r="D20" s="164">
        <f>-((XI.1_JA!D51+XI.1_JA!D52)-(XI.1_JA!C51+XI.1_JA!C52))</f>
        <v>0</v>
      </c>
      <c r="E20" s="164">
        <f>-((XI.1_JA!E51+XI.1_JA!E52)-(XI.1_JA!D51+XI.1_JA!D52))</f>
        <v>0</v>
      </c>
      <c r="F20" s="164">
        <f>-((XI.1_JA!F51+XI.1_JA!F52)-(XI.1_JA!E51+XI.1_JA!E52))</f>
        <v>0</v>
      </c>
      <c r="G20" s="164">
        <f>-((XI.1_JA!G51+XI.1_JA!G52)-(XI.1_JA!F51+XI.1_JA!F52))</f>
        <v>0</v>
      </c>
      <c r="H20" s="164">
        <f>-((XI.1_JA!H51+XI.1_JA!H52)-(XI.1_JA!G51+XI.1_JA!G52))</f>
        <v>0</v>
      </c>
      <c r="I20" s="164">
        <f>-((XI.1_JA!I51+XI.1_JA!I52)-(XI.1_JA!H51+XI.1_JA!H52))</f>
        <v>0</v>
      </c>
      <c r="J20" s="164">
        <f>-((XI.1_JA!J51+XI.1_JA!J52)-(XI.1_JA!I51+XI.1_JA!I52))</f>
        <v>0</v>
      </c>
      <c r="L20" s="693"/>
    </row>
    <row r="21" spans="1:12" ht="25.2" customHeight="1" x14ac:dyDescent="0.3">
      <c r="A21" s="225" t="s">
        <v>1112</v>
      </c>
      <c r="B21" s="204" t="s">
        <v>605</v>
      </c>
      <c r="C21" s="611"/>
      <c r="D21" s="164">
        <f>-(XI.1_JA!D53-XI.1_JA!C53)</f>
        <v>0</v>
      </c>
      <c r="E21" s="164">
        <f>-(XI.1_JA!E53-XI.1_JA!D53)</f>
        <v>0</v>
      </c>
      <c r="F21" s="164">
        <f>-(XI.1_JA!F53-XI.1_JA!E53)</f>
        <v>0</v>
      </c>
      <c r="G21" s="164">
        <f>-(XI.1_JA!G53-XI.1_JA!F53)</f>
        <v>0</v>
      </c>
      <c r="H21" s="164">
        <f>-(XI.1_JA!H53-XI.1_JA!G53)</f>
        <v>0</v>
      </c>
      <c r="I21" s="164">
        <f>-(XI.1_JA!I53-XI.1_JA!H53)</f>
        <v>0</v>
      </c>
      <c r="J21" s="164">
        <f>-(XI.1_JA!J53-XI.1_JA!I53)</f>
        <v>0</v>
      </c>
      <c r="L21" s="693"/>
    </row>
    <row r="22" spans="1:12" ht="27.6" customHeight="1" x14ac:dyDescent="0.3">
      <c r="A22" s="225" t="s">
        <v>1113</v>
      </c>
      <c r="B22" s="224" t="s">
        <v>606</v>
      </c>
      <c r="C22" s="611"/>
      <c r="D22" s="164">
        <f>-(XI.1_JA!D54-XI.1_JA!C54)</f>
        <v>0</v>
      </c>
      <c r="E22" s="164">
        <f>-(XI.1_JA!E54-XI.1_JA!D54)</f>
        <v>0</v>
      </c>
      <c r="F22" s="164">
        <f>-(XI.1_JA!F54-XI.1_JA!E54)</f>
        <v>0</v>
      </c>
      <c r="G22" s="164">
        <f>-(XI.1_JA!G54-XI.1_JA!F54)</f>
        <v>0</v>
      </c>
      <c r="H22" s="164">
        <f>-(XI.1_JA!H54-XI.1_JA!G54)</f>
        <v>0</v>
      </c>
      <c r="I22" s="164">
        <f>-(XI.1_JA!I54-XI.1_JA!H54)</f>
        <v>0</v>
      </c>
      <c r="J22" s="164">
        <f>-(XI.1_JA!J54-XI.1_JA!I54)</f>
        <v>0</v>
      </c>
      <c r="L22" s="693"/>
    </row>
    <row r="23" spans="1:12" ht="28.8" customHeight="1" x14ac:dyDescent="0.3">
      <c r="A23" s="225" t="s">
        <v>1114</v>
      </c>
      <c r="B23" s="204" t="s">
        <v>607</v>
      </c>
      <c r="C23" s="611"/>
      <c r="D23" s="189">
        <f>-(XI.1_JA!D58-XI.1_JA!C58)</f>
        <v>0</v>
      </c>
      <c r="E23" s="189">
        <f>-(XI.1_JA!E58-XI.1_JA!D58)</f>
        <v>0</v>
      </c>
      <c r="F23" s="189">
        <f>-(XI.1_JA!F58-XI.1_JA!E58)</f>
        <v>0</v>
      </c>
      <c r="G23" s="189">
        <f>-(XI.1_JA!G58-XI.1_JA!F58)</f>
        <v>0</v>
      </c>
      <c r="H23" s="189">
        <f>-(XI.1_JA!H58-XI.1_JA!G58)</f>
        <v>0</v>
      </c>
      <c r="I23" s="189">
        <f>-(XI.1_JA!I58-XI.1_JA!H58)</f>
        <v>0</v>
      </c>
      <c r="J23" s="189">
        <f>-(XI.1_JA!J58-XI.1_JA!I58)</f>
        <v>0</v>
      </c>
      <c r="L23" s="693"/>
    </row>
    <row r="24" spans="1:12" x14ac:dyDescent="0.3">
      <c r="A24" s="225" t="s">
        <v>1115</v>
      </c>
      <c r="B24" s="25" t="s">
        <v>608</v>
      </c>
      <c r="C24" s="611"/>
      <c r="D24" s="164">
        <f>XI.1_JA!D76-XI.1_JA!C76</f>
        <v>0</v>
      </c>
      <c r="E24" s="164">
        <f>XI.1_JA!E76-XI.1_JA!D76</f>
        <v>0</v>
      </c>
      <c r="F24" s="164">
        <f>XI.1_JA!F76-XI.1_JA!E76</f>
        <v>0</v>
      </c>
      <c r="G24" s="164">
        <f>XI.1_JA!G76-XI.1_JA!F76</f>
        <v>0</v>
      </c>
      <c r="H24" s="164">
        <f>XI.1_JA!H76-XI.1_JA!G76</f>
        <v>0</v>
      </c>
      <c r="I24" s="164">
        <f>XI.1_JA!I76-XI.1_JA!H76</f>
        <v>0</v>
      </c>
      <c r="J24" s="164">
        <f>XI.1_JA!J76-XI.1_JA!I76</f>
        <v>0</v>
      </c>
      <c r="L24" s="693"/>
    </row>
    <row r="25" spans="1:12" ht="25.2" customHeight="1" x14ac:dyDescent="0.3">
      <c r="A25" s="225" t="s">
        <v>1138</v>
      </c>
      <c r="B25" s="25" t="s">
        <v>609</v>
      </c>
      <c r="C25" s="611"/>
      <c r="D25" s="164">
        <f>(XI.1_JA!D84+XI.1_JA!D85)-(XI.1_JA!C84+XI.1_JA!C85)</f>
        <v>0</v>
      </c>
      <c r="E25" s="164">
        <f>(XI.1_JA!E84+XI.1_JA!E85)-(XI.1_JA!D84+XI.1_JA!D85)</f>
        <v>0</v>
      </c>
      <c r="F25" s="164">
        <f>(XI.1_JA!F84+XI.1_JA!F85)-(XI.1_JA!E84+XI.1_JA!E85)</f>
        <v>0</v>
      </c>
      <c r="G25" s="164">
        <f>(XI.1_JA!G84+XI.1_JA!G85)-(XI.1_JA!F84+XI.1_JA!F85)</f>
        <v>0</v>
      </c>
      <c r="H25" s="164">
        <f>(XI.1_JA!H84+XI.1_JA!H85)-(XI.1_JA!G84+XI.1_JA!G85)</f>
        <v>0</v>
      </c>
      <c r="I25" s="164">
        <f>(XI.1_JA!I84+XI.1_JA!I85)-(XI.1_JA!H84+XI.1_JA!H85)</f>
        <v>0</v>
      </c>
      <c r="J25" s="164">
        <f>(XI.1_JA!J84+XI.1_JA!J85)-(XI.1_JA!I84+XI.1_JA!I85)</f>
        <v>0</v>
      </c>
      <c r="L25" s="693"/>
    </row>
    <row r="26" spans="1:12" ht="25.2" customHeight="1" x14ac:dyDescent="0.3">
      <c r="A26" s="225" t="s">
        <v>1139</v>
      </c>
      <c r="B26" s="25" t="s">
        <v>610</v>
      </c>
      <c r="C26" s="611"/>
      <c r="D26" s="164">
        <f>XI.1_JA!D86-XI.1_JA!C86</f>
        <v>0</v>
      </c>
      <c r="E26" s="164">
        <f>XI.1_JA!E86-XI.1_JA!D86</f>
        <v>0</v>
      </c>
      <c r="F26" s="164">
        <f>XI.1_JA!F86-XI.1_JA!E86</f>
        <v>0</v>
      </c>
      <c r="G26" s="164">
        <f>XI.1_JA!G86-XI.1_JA!F86</f>
        <v>0</v>
      </c>
      <c r="H26" s="164">
        <f>XI.1_JA!H86-XI.1_JA!G86</f>
        <v>0</v>
      </c>
      <c r="I26" s="164">
        <f>XI.1_JA!I86-XI.1_JA!H86</f>
        <v>0</v>
      </c>
      <c r="J26" s="164">
        <f>XI.1_JA!J86-XI.1_JA!I86</f>
        <v>0</v>
      </c>
      <c r="L26" s="693"/>
    </row>
    <row r="27" spans="1:12" s="109" customFormat="1" ht="30.6" x14ac:dyDescent="0.3">
      <c r="A27" s="225" t="s">
        <v>1140</v>
      </c>
      <c r="B27" s="30" t="s">
        <v>611</v>
      </c>
      <c r="C27" s="611"/>
      <c r="D27" s="164">
        <f>((XI.1_JA!D87+XI.1_JA!D88)-(XI.1_JA!C87+XI.1_JA!C88))</f>
        <v>0</v>
      </c>
      <c r="E27" s="164">
        <f>((XI.1_JA!E87+XI.1_JA!E88)-(XI.1_JA!D87+XI.1_JA!D88))</f>
        <v>0</v>
      </c>
      <c r="F27" s="164">
        <f>((XI.1_JA!F87+XI.1_JA!F88)-(XI.1_JA!E87+XI.1_JA!E88))</f>
        <v>0</v>
      </c>
      <c r="G27" s="164">
        <f>((XI.1_JA!G87+XI.1_JA!G88)-(XI.1_JA!F87+XI.1_JA!F88))</f>
        <v>0</v>
      </c>
      <c r="H27" s="164">
        <f>((XI.1_JA!H87+XI.1_JA!H88)-(XI.1_JA!G87+XI.1_JA!G88))</f>
        <v>0</v>
      </c>
      <c r="I27" s="164">
        <f>((XI.1_JA!I87+XI.1_JA!I88)-(XI.1_JA!H87+XI.1_JA!H88))</f>
        <v>0</v>
      </c>
      <c r="J27" s="164">
        <f>((XI.1_JA!J87+XI.1_JA!J88)-(XI.1_JA!I87+XI.1_JA!I88))</f>
        <v>0</v>
      </c>
      <c r="K27" s="656"/>
      <c r="L27" s="693"/>
    </row>
    <row r="28" spans="1:12" s="109" customFormat="1" ht="28.2" customHeight="1" x14ac:dyDescent="0.3">
      <c r="A28" s="225" t="s">
        <v>1141</v>
      </c>
      <c r="B28" s="30" t="s">
        <v>612</v>
      </c>
      <c r="C28" s="611"/>
      <c r="D28" s="164">
        <f>((XI.1_JA!D93+XI.1_JA!D94)-(XI.1_JA!C93+XI.1_JA!C94))</f>
        <v>0</v>
      </c>
      <c r="E28" s="164">
        <f>((XI.1_JA!E93+XI.1_JA!E94)-(XI.1_JA!D93+XI.1_JA!D94))</f>
        <v>0</v>
      </c>
      <c r="F28" s="164">
        <f>((XI.1_JA!F93+XI.1_JA!F94)-(XI.1_JA!E93+XI.1_JA!E94))</f>
        <v>0</v>
      </c>
      <c r="G28" s="164">
        <f>((XI.1_JA!G93+XI.1_JA!G94)-(XI.1_JA!F93+XI.1_JA!F94))</f>
        <v>0</v>
      </c>
      <c r="H28" s="164">
        <f>((XI.1_JA!H93+XI.1_JA!H94)-(XI.1_JA!G93+XI.1_JA!G94))</f>
        <v>0</v>
      </c>
      <c r="I28" s="164">
        <f>((XI.1_JA!I93+XI.1_JA!I94)-(XI.1_JA!H93+XI.1_JA!H94))</f>
        <v>0</v>
      </c>
      <c r="J28" s="164">
        <f>((XI.1_JA!J93+XI.1_JA!J94)-(XI.1_JA!I93+XI.1_JA!I94))</f>
        <v>0</v>
      </c>
      <c r="K28" s="656"/>
      <c r="L28" s="693"/>
    </row>
    <row r="29" spans="1:12" s="109" customFormat="1" ht="28.2" customHeight="1" x14ac:dyDescent="0.3">
      <c r="A29" s="225" t="s">
        <v>1142</v>
      </c>
      <c r="B29" s="30" t="s">
        <v>613</v>
      </c>
      <c r="C29" s="611"/>
      <c r="D29" s="164">
        <f>XI.1_JA!D95-XI.1_JA!C95</f>
        <v>0</v>
      </c>
      <c r="E29" s="164">
        <f>XI.1_JA!E95-XI.1_JA!D95</f>
        <v>0</v>
      </c>
      <c r="F29" s="164">
        <f>XI.1_JA!F95-XI.1_JA!E95</f>
        <v>0</v>
      </c>
      <c r="G29" s="164">
        <f>XI.1_JA!G95-XI.1_JA!F95</f>
        <v>0</v>
      </c>
      <c r="H29" s="164">
        <f>XI.1_JA!H95-XI.1_JA!G95</f>
        <v>0</v>
      </c>
      <c r="I29" s="164">
        <f>XI.1_JA!I95-XI.1_JA!H95</f>
        <v>0</v>
      </c>
      <c r="J29" s="164">
        <f>XI.1_JA!J95-XI.1_JA!I95</f>
        <v>0</v>
      </c>
      <c r="K29" s="656"/>
      <c r="L29" s="693"/>
    </row>
    <row r="30" spans="1:12" s="109" customFormat="1" ht="30.6" x14ac:dyDescent="0.3">
      <c r="A30" s="225" t="s">
        <v>1143</v>
      </c>
      <c r="B30" s="30" t="s">
        <v>614</v>
      </c>
      <c r="C30" s="611"/>
      <c r="D30" s="164">
        <f>((XI.1_JA!D96+XI.1_JA!D97)-(XI.1_JA!C96+XI.1_JA!C97))</f>
        <v>0</v>
      </c>
      <c r="E30" s="164">
        <f>((XI.1_JA!E96+XI.1_JA!E97)-(XI.1_JA!D96+XI.1_JA!D97))</f>
        <v>0</v>
      </c>
      <c r="F30" s="164">
        <f>((XI.1_JA!F96+XI.1_JA!F97)-(XI.1_JA!E96+XI.1_JA!E97))</f>
        <v>0</v>
      </c>
      <c r="G30" s="164">
        <f>((XI.1_JA!G96+XI.1_JA!G97)-(XI.1_JA!F96+XI.1_JA!F97))</f>
        <v>0</v>
      </c>
      <c r="H30" s="164">
        <f>((XI.1_JA!H96+XI.1_JA!H97)-(XI.1_JA!G96+XI.1_JA!G97))</f>
        <v>0</v>
      </c>
      <c r="I30" s="164">
        <f>((XI.1_JA!I96+XI.1_JA!I97)-(XI.1_JA!H96+XI.1_JA!H97))</f>
        <v>0</v>
      </c>
      <c r="J30" s="164">
        <f>((XI.1_JA!J96+XI.1_JA!J97)-(XI.1_JA!I96+XI.1_JA!I97))</f>
        <v>0</v>
      </c>
      <c r="K30" s="656"/>
      <c r="L30" s="693"/>
    </row>
    <row r="31" spans="1:12" s="109" customFormat="1" ht="25.2" customHeight="1" x14ac:dyDescent="0.3">
      <c r="A31" s="225" t="s">
        <v>1144</v>
      </c>
      <c r="B31" s="30" t="s">
        <v>615</v>
      </c>
      <c r="C31" s="611"/>
      <c r="D31" s="164">
        <f>XI.1_JA!D98-XI.1_JA!C98</f>
        <v>0</v>
      </c>
      <c r="E31" s="164">
        <f>XI.1_JA!E98-XI.1_JA!D98</f>
        <v>0</v>
      </c>
      <c r="F31" s="164">
        <f>XI.1_JA!F98-XI.1_JA!E98</f>
        <v>0</v>
      </c>
      <c r="G31" s="164">
        <f>XI.1_JA!G98-XI.1_JA!F98</f>
        <v>0</v>
      </c>
      <c r="H31" s="164">
        <f>XI.1_JA!H98-XI.1_JA!G98</f>
        <v>0</v>
      </c>
      <c r="I31" s="164">
        <f>XI.1_JA!I98-XI.1_JA!H98</f>
        <v>0</v>
      </c>
      <c r="J31" s="164">
        <f>XI.1_JA!J98-XI.1_JA!I98</f>
        <v>0</v>
      </c>
      <c r="K31" s="656"/>
      <c r="L31" s="693"/>
    </row>
    <row r="32" spans="1:12" s="109" customFormat="1" ht="25.2" customHeight="1" x14ac:dyDescent="0.3">
      <c r="A32" s="225" t="s">
        <v>1145</v>
      </c>
      <c r="B32" s="30" t="s">
        <v>616</v>
      </c>
      <c r="C32" s="611"/>
      <c r="D32" s="164">
        <f>XI.1_JA!D99-XI.1_JA!C99</f>
        <v>0</v>
      </c>
      <c r="E32" s="164">
        <f>XI.1_JA!E99-XI.1_JA!D99</f>
        <v>0</v>
      </c>
      <c r="F32" s="164">
        <f>XI.1_JA!F99-XI.1_JA!E99</f>
        <v>0</v>
      </c>
      <c r="G32" s="164">
        <f>XI.1_JA!G99-XI.1_JA!F99</f>
        <v>0</v>
      </c>
      <c r="H32" s="164">
        <f>XI.1_JA!H99-XI.1_JA!G99</f>
        <v>0</v>
      </c>
      <c r="I32" s="164">
        <f>XI.1_JA!I99-XI.1_JA!H99</f>
        <v>0</v>
      </c>
      <c r="J32" s="164">
        <f>XI.1_JA!J99-XI.1_JA!I99</f>
        <v>0</v>
      </c>
      <c r="K32" s="656"/>
      <c r="L32" s="693"/>
    </row>
    <row r="33" spans="1:12" s="109" customFormat="1" ht="25.2" customHeight="1" x14ac:dyDescent="0.3">
      <c r="A33" s="225" t="s">
        <v>1146</v>
      </c>
      <c r="B33" s="30" t="s">
        <v>617</v>
      </c>
      <c r="C33" s="611"/>
      <c r="D33" s="164">
        <f>XI.1_JA!D100-XI.1_JA!C100</f>
        <v>0</v>
      </c>
      <c r="E33" s="164">
        <f>XI.1_JA!E100-XI.1_JA!D100</f>
        <v>0</v>
      </c>
      <c r="F33" s="164">
        <f>XI.1_JA!F100-XI.1_JA!E100</f>
        <v>0</v>
      </c>
      <c r="G33" s="164">
        <f>XI.1_JA!G100-XI.1_JA!F100</f>
        <v>0</v>
      </c>
      <c r="H33" s="164">
        <f>XI.1_JA!H100-XI.1_JA!G100</f>
        <v>0</v>
      </c>
      <c r="I33" s="164">
        <f>XI.1_JA!I100-XI.1_JA!H100</f>
        <v>0</v>
      </c>
      <c r="J33" s="164">
        <f>XI.1_JA!J100-XI.1_JA!I100</f>
        <v>0</v>
      </c>
      <c r="K33" s="656"/>
      <c r="L33" s="693"/>
    </row>
    <row r="34" spans="1:12" s="109" customFormat="1" ht="25.2" customHeight="1" x14ac:dyDescent="0.3">
      <c r="A34" s="225" t="s">
        <v>1147</v>
      </c>
      <c r="B34" s="30" t="s">
        <v>618</v>
      </c>
      <c r="C34" s="611"/>
      <c r="D34" s="164">
        <f>XI.1_JA!D101-XI.1_JA!C101</f>
        <v>0</v>
      </c>
      <c r="E34" s="164">
        <f>XI.1_JA!E101-XI.1_JA!D101</f>
        <v>0</v>
      </c>
      <c r="F34" s="164">
        <f>XI.1_JA!F101-XI.1_JA!E101</f>
        <v>0</v>
      </c>
      <c r="G34" s="164">
        <f>XI.1_JA!G101-XI.1_JA!F101</f>
        <v>0</v>
      </c>
      <c r="H34" s="164">
        <f>XI.1_JA!H101-XI.1_JA!G101</f>
        <v>0</v>
      </c>
      <c r="I34" s="164">
        <f>XI.1_JA!I101-XI.1_JA!H101</f>
        <v>0</v>
      </c>
      <c r="J34" s="164">
        <f>XI.1_JA!J101-XI.1_JA!I101</f>
        <v>0</v>
      </c>
      <c r="K34" s="656"/>
      <c r="L34" s="693"/>
    </row>
    <row r="35" spans="1:12" s="109" customFormat="1" ht="15" thickBot="1" x14ac:dyDescent="0.35">
      <c r="A35" s="615"/>
      <c r="B35" s="616" t="s">
        <v>619</v>
      </c>
      <c r="C35" s="179">
        <f>SUM(C9:C34)</f>
        <v>0</v>
      </c>
      <c r="D35" s="179">
        <f t="shared" ref="D35:J35" si="0">SUM(D9:D34)</f>
        <v>0</v>
      </c>
      <c r="E35" s="179">
        <f t="shared" si="0"/>
        <v>0</v>
      </c>
      <c r="F35" s="179">
        <f t="shared" si="0"/>
        <v>0</v>
      </c>
      <c r="G35" s="179">
        <f t="shared" si="0"/>
        <v>0</v>
      </c>
      <c r="H35" s="179">
        <f t="shared" si="0"/>
        <v>0</v>
      </c>
      <c r="I35" s="179">
        <f t="shared" si="0"/>
        <v>0</v>
      </c>
      <c r="J35" s="179">
        <f t="shared" si="0"/>
        <v>0</v>
      </c>
      <c r="K35" s="656"/>
      <c r="L35" s="693"/>
    </row>
    <row r="36" spans="1:12" s="109" customFormat="1" ht="15" thickTop="1" x14ac:dyDescent="0.3">
      <c r="A36" s="612">
        <v>2</v>
      </c>
      <c r="B36" s="613" t="s">
        <v>437</v>
      </c>
      <c r="C36" s="614"/>
      <c r="D36" s="614"/>
      <c r="E36" s="614"/>
      <c r="F36" s="614"/>
      <c r="G36" s="614"/>
      <c r="H36" s="614"/>
      <c r="I36" s="614"/>
      <c r="J36" s="614"/>
      <c r="K36" s="656"/>
      <c r="L36" s="693"/>
    </row>
    <row r="37" spans="1:12" ht="23.4" customHeight="1" x14ac:dyDescent="0.3">
      <c r="A37" s="228" t="s">
        <v>571</v>
      </c>
      <c r="B37" s="25" t="s">
        <v>620</v>
      </c>
      <c r="C37" s="164">
        <f>-IX!D63</f>
        <v>0</v>
      </c>
      <c r="D37" s="164">
        <f>-IX!E63</f>
        <v>0</v>
      </c>
      <c r="E37" s="164">
        <f>-IX!F63</f>
        <v>0</v>
      </c>
      <c r="F37" s="164">
        <f>-IX!G63</f>
        <v>0</v>
      </c>
      <c r="G37" s="164">
        <f>-IX!H63</f>
        <v>0</v>
      </c>
      <c r="H37" s="164">
        <f>-IX!I63</f>
        <v>0</v>
      </c>
      <c r="I37" s="164">
        <f>-IX!J63</f>
        <v>0</v>
      </c>
      <c r="J37" s="164">
        <f>-IX!K63</f>
        <v>0</v>
      </c>
      <c r="L37" s="693"/>
    </row>
    <row r="38" spans="1:12" ht="23.4" customHeight="1" x14ac:dyDescent="0.3">
      <c r="A38" s="228" t="s">
        <v>765</v>
      </c>
      <c r="B38" s="388" t="s">
        <v>621</v>
      </c>
      <c r="C38" s="165"/>
      <c r="D38" s="165"/>
      <c r="E38" s="165"/>
      <c r="F38" s="165"/>
      <c r="G38" s="165"/>
      <c r="H38" s="165"/>
      <c r="I38" s="165"/>
      <c r="J38" s="165"/>
      <c r="L38" s="693"/>
    </row>
    <row r="39" spans="1:12" ht="15" customHeight="1" x14ac:dyDescent="0.3">
      <c r="A39" s="228" t="s">
        <v>775</v>
      </c>
      <c r="B39" s="388" t="s">
        <v>622</v>
      </c>
      <c r="C39" s="166"/>
      <c r="D39" s="166"/>
      <c r="E39" s="166"/>
      <c r="F39" s="166"/>
      <c r="G39" s="166"/>
      <c r="H39" s="166"/>
      <c r="I39" s="166"/>
      <c r="J39" s="166"/>
      <c r="L39" s="693"/>
    </row>
    <row r="40" spans="1:12" x14ac:dyDescent="0.3">
      <c r="A40" s="228" t="s">
        <v>785</v>
      </c>
      <c r="B40" s="388" t="s">
        <v>623</v>
      </c>
      <c r="C40" s="166"/>
      <c r="D40" s="166"/>
      <c r="E40" s="166"/>
      <c r="F40" s="166"/>
      <c r="G40" s="166"/>
      <c r="H40" s="166"/>
      <c r="I40" s="166"/>
      <c r="J40" s="166"/>
      <c r="L40" s="693"/>
    </row>
    <row r="41" spans="1:12" x14ac:dyDescent="0.3">
      <c r="A41" s="228" t="s">
        <v>795</v>
      </c>
      <c r="B41" s="388" t="s">
        <v>624</v>
      </c>
      <c r="C41" s="166"/>
      <c r="D41" s="166"/>
      <c r="E41" s="166"/>
      <c r="F41" s="166"/>
      <c r="G41" s="166"/>
      <c r="H41" s="166"/>
      <c r="I41" s="166"/>
      <c r="J41" s="166"/>
      <c r="L41" s="693"/>
    </row>
    <row r="42" spans="1:12" x14ac:dyDescent="0.3">
      <c r="A42" s="228" t="s">
        <v>1084</v>
      </c>
      <c r="B42" s="388" t="s">
        <v>625</v>
      </c>
      <c r="C42" s="166"/>
      <c r="D42" s="166"/>
      <c r="E42" s="166"/>
      <c r="F42" s="166"/>
      <c r="G42" s="166"/>
      <c r="H42" s="166"/>
      <c r="I42" s="166"/>
      <c r="J42" s="166"/>
      <c r="L42" s="693"/>
    </row>
    <row r="43" spans="1:12" x14ac:dyDescent="0.3">
      <c r="A43" s="228" t="s">
        <v>1085</v>
      </c>
      <c r="B43" s="388" t="s">
        <v>626</v>
      </c>
      <c r="C43" s="166"/>
      <c r="D43" s="166"/>
      <c r="E43" s="166"/>
      <c r="F43" s="166"/>
      <c r="G43" s="166"/>
      <c r="H43" s="166"/>
      <c r="I43" s="166"/>
      <c r="J43" s="166"/>
      <c r="L43" s="693"/>
    </row>
    <row r="44" spans="1:12" ht="27.6" customHeight="1" x14ac:dyDescent="0.3">
      <c r="A44" s="228" t="s">
        <v>1086</v>
      </c>
      <c r="B44" s="388" t="s">
        <v>627</v>
      </c>
      <c r="C44" s="164">
        <f>IF(XI.2_JA!D20&gt;0,XI.2_JA!D20,0)</f>
        <v>0</v>
      </c>
      <c r="D44" s="164">
        <f>IF(XI.2_JA!E20&gt;0,XI.2_JA!E20,0)</f>
        <v>0</v>
      </c>
      <c r="E44" s="164">
        <f>IF(XI.2_JA!F20&gt;0,XI.2_JA!F20,0)</f>
        <v>0</v>
      </c>
      <c r="F44" s="164">
        <f>IF(XI.2_JA!G20&gt;0,XI.2_JA!G20,0)</f>
        <v>0</v>
      </c>
      <c r="G44" s="164">
        <f>IF(XI.2_JA!H20&gt;0,XI.2_JA!H20,0)</f>
        <v>0</v>
      </c>
      <c r="H44" s="164">
        <f>IF(XI.2_JA!I20&gt;0,XI.2_JA!I20,0)</f>
        <v>0</v>
      </c>
      <c r="I44" s="164">
        <f>IF(XI.2_JA!J20&gt;0,XI.2_JA!J20,0)</f>
        <v>0</v>
      </c>
      <c r="J44" s="164">
        <f>IF(XI.2_JA!K20&gt;0,XI.2_JA!K20,0)</f>
        <v>0</v>
      </c>
      <c r="L44" s="693"/>
    </row>
    <row r="45" spans="1:12" ht="27.6" customHeight="1" x14ac:dyDescent="0.3">
      <c r="A45" s="228" t="s">
        <v>1087</v>
      </c>
      <c r="B45" s="388" t="s">
        <v>628</v>
      </c>
      <c r="C45" s="164">
        <f>IF(XI.2_JA!D20&lt;0,XI.2_JA!D20,0)</f>
        <v>0</v>
      </c>
      <c r="D45" s="164">
        <f>IF(XI.2_JA!E20&lt;0,XI.2_JA!E20,0)</f>
        <v>0</v>
      </c>
      <c r="E45" s="164">
        <f>IF(XI.2_JA!F20&lt;0,XI.2_JA!F20,0)</f>
        <v>0</v>
      </c>
      <c r="F45" s="164">
        <f>IF(XI.2_JA!G20&lt;0,XI.2_JA!G20,0)</f>
        <v>0</v>
      </c>
      <c r="G45" s="164">
        <f>IF(XI.2_JA!H20&lt;0,XI.2_JA!H20,0)</f>
        <v>0</v>
      </c>
      <c r="H45" s="164">
        <f>IF(XI.2_JA!I20&lt;0,XI.2_JA!I20,0)</f>
        <v>0</v>
      </c>
      <c r="I45" s="164">
        <f>IF(XI.2_JA!J20&lt;0,XI.2_JA!J20,0)</f>
        <v>0</v>
      </c>
      <c r="J45" s="164">
        <f>IF(XI.2_JA!K20&lt;0,XI.2_JA!K20,0)</f>
        <v>0</v>
      </c>
      <c r="L45" s="693"/>
    </row>
    <row r="46" spans="1:12" ht="13.8" customHeight="1" thickBot="1" x14ac:dyDescent="0.35">
      <c r="A46" s="620"/>
      <c r="B46" s="551" t="s">
        <v>629</v>
      </c>
      <c r="C46" s="179">
        <f>SUM(C37:C45)</f>
        <v>0</v>
      </c>
      <c r="D46" s="179">
        <f t="shared" ref="D46:J46" si="1">SUM(D37:D45)</f>
        <v>0</v>
      </c>
      <c r="E46" s="179">
        <f t="shared" si="1"/>
        <v>0</v>
      </c>
      <c r="F46" s="179">
        <f t="shared" si="1"/>
        <v>0</v>
      </c>
      <c r="G46" s="179">
        <f t="shared" si="1"/>
        <v>0</v>
      </c>
      <c r="H46" s="179">
        <f t="shared" si="1"/>
        <v>0</v>
      </c>
      <c r="I46" s="179">
        <f t="shared" si="1"/>
        <v>0</v>
      </c>
      <c r="J46" s="179">
        <f t="shared" si="1"/>
        <v>0</v>
      </c>
      <c r="L46" s="693"/>
    </row>
    <row r="47" spans="1:12" s="109" customFormat="1" ht="15" thickTop="1" x14ac:dyDescent="0.3">
      <c r="A47" s="617" t="s">
        <v>805</v>
      </c>
      <c r="B47" s="618" t="s">
        <v>447</v>
      </c>
      <c r="C47" s="619"/>
      <c r="D47" s="619"/>
      <c r="E47" s="619"/>
      <c r="F47" s="619"/>
      <c r="G47" s="619"/>
      <c r="H47" s="619"/>
      <c r="I47" s="619"/>
      <c r="J47" s="619"/>
      <c r="K47" s="656"/>
      <c r="L47" s="693"/>
    </row>
    <row r="48" spans="1:12" x14ac:dyDescent="0.3">
      <c r="A48" s="252" t="s">
        <v>649</v>
      </c>
      <c r="B48" s="388" t="s">
        <v>630</v>
      </c>
      <c r="C48" s="164">
        <f>SUM(C49:C52)</f>
        <v>0</v>
      </c>
      <c r="D48" s="164">
        <f t="shared" ref="D48:J48" si="2">SUM(D49:D52)</f>
        <v>0</v>
      </c>
      <c r="E48" s="164">
        <f t="shared" si="2"/>
        <v>0</v>
      </c>
      <c r="F48" s="164">
        <f t="shared" si="2"/>
        <v>0</v>
      </c>
      <c r="G48" s="164">
        <f t="shared" si="2"/>
        <v>0</v>
      </c>
      <c r="H48" s="164">
        <f t="shared" si="2"/>
        <v>0</v>
      </c>
      <c r="I48" s="164">
        <f t="shared" si="2"/>
        <v>0</v>
      </c>
      <c r="J48" s="164">
        <f t="shared" si="2"/>
        <v>0</v>
      </c>
      <c r="L48" s="693"/>
    </row>
    <row r="49" spans="1:12" s="109" customFormat="1" x14ac:dyDescent="0.3">
      <c r="A49" s="252" t="s">
        <v>806</v>
      </c>
      <c r="B49" s="388" t="s">
        <v>631</v>
      </c>
      <c r="C49" s="166"/>
      <c r="D49" s="166"/>
      <c r="E49" s="166"/>
      <c r="F49" s="166"/>
      <c r="G49" s="660"/>
      <c r="H49" s="660"/>
      <c r="I49" s="660"/>
      <c r="J49" s="660"/>
      <c r="K49" s="656"/>
      <c r="L49" s="693"/>
    </row>
    <row r="50" spans="1:12" s="109" customFormat="1" x14ac:dyDescent="0.3">
      <c r="A50" s="252" t="s">
        <v>807</v>
      </c>
      <c r="B50" s="388" t="s">
        <v>632</v>
      </c>
      <c r="C50" s="166"/>
      <c r="D50" s="166"/>
      <c r="E50" s="166"/>
      <c r="F50" s="166"/>
      <c r="G50" s="660"/>
      <c r="H50" s="660"/>
      <c r="I50" s="660"/>
      <c r="J50" s="660"/>
      <c r="K50" s="656"/>
      <c r="L50" s="693"/>
    </row>
    <row r="51" spans="1:12" s="109" customFormat="1" x14ac:dyDescent="0.3">
      <c r="A51" s="252" t="s">
        <v>808</v>
      </c>
      <c r="B51" s="388" t="s">
        <v>633</v>
      </c>
      <c r="C51" s="166"/>
      <c r="D51" s="166"/>
      <c r="E51" s="166"/>
      <c r="F51" s="166"/>
      <c r="G51" s="660"/>
      <c r="H51" s="660"/>
      <c r="I51" s="660"/>
      <c r="J51" s="660"/>
      <c r="K51" s="656"/>
      <c r="L51" s="693"/>
    </row>
    <row r="52" spans="1:12" s="109" customFormat="1" x14ac:dyDescent="0.3">
      <c r="A52" s="252" t="s">
        <v>809</v>
      </c>
      <c r="B52" s="388" t="s">
        <v>634</v>
      </c>
      <c r="C52" s="166"/>
      <c r="D52" s="166"/>
      <c r="E52" s="166"/>
      <c r="F52" s="166"/>
      <c r="G52" s="660"/>
      <c r="H52" s="660"/>
      <c r="I52" s="660"/>
      <c r="J52" s="660"/>
      <c r="K52" s="656"/>
      <c r="L52" s="693"/>
    </row>
    <row r="53" spans="1:12" s="109" customFormat="1" ht="28.2" customHeight="1" x14ac:dyDescent="0.3">
      <c r="A53" s="252" t="s">
        <v>1080</v>
      </c>
      <c r="B53" s="388" t="s">
        <v>635</v>
      </c>
      <c r="C53" s="164">
        <f>SUM(C54,C57,C62,C63,C64,C65)</f>
        <v>0</v>
      </c>
      <c r="D53" s="164">
        <f t="shared" ref="D53:J53" si="3">SUM(D54,D57,D62,D63,D64,D65)</f>
        <v>0</v>
      </c>
      <c r="E53" s="164">
        <f t="shared" si="3"/>
        <v>0</v>
      </c>
      <c r="F53" s="164">
        <f t="shared" si="3"/>
        <v>0</v>
      </c>
      <c r="G53" s="164">
        <f t="shared" si="3"/>
        <v>0</v>
      </c>
      <c r="H53" s="164">
        <f t="shared" si="3"/>
        <v>0</v>
      </c>
      <c r="I53" s="164">
        <f t="shared" si="3"/>
        <v>0</v>
      </c>
      <c r="J53" s="164">
        <f t="shared" si="3"/>
        <v>0</v>
      </c>
      <c r="K53" s="656"/>
      <c r="L53" s="693"/>
    </row>
    <row r="54" spans="1:12" s="109" customFormat="1" x14ac:dyDescent="0.3">
      <c r="A54" s="252" t="s">
        <v>820</v>
      </c>
      <c r="B54" s="388" t="s">
        <v>636</v>
      </c>
      <c r="C54" s="164">
        <f>SUM(C55:C56)</f>
        <v>0</v>
      </c>
      <c r="D54" s="164">
        <f t="shared" ref="D54:J54" si="4">SUM(D55:D56)</f>
        <v>0</v>
      </c>
      <c r="E54" s="164">
        <f t="shared" si="4"/>
        <v>0</v>
      </c>
      <c r="F54" s="164">
        <f t="shared" si="4"/>
        <v>0</v>
      </c>
      <c r="G54" s="164">
        <f t="shared" si="4"/>
        <v>0</v>
      </c>
      <c r="H54" s="164">
        <f t="shared" si="4"/>
        <v>0</v>
      </c>
      <c r="I54" s="164">
        <f t="shared" si="4"/>
        <v>0</v>
      </c>
      <c r="J54" s="164">
        <f t="shared" si="4"/>
        <v>0</v>
      </c>
      <c r="K54" s="656"/>
      <c r="L54" s="693"/>
    </row>
    <row r="55" spans="1:12" s="109" customFormat="1" x14ac:dyDescent="0.3">
      <c r="A55" s="252" t="s">
        <v>1148</v>
      </c>
      <c r="B55" s="388" t="s">
        <v>637</v>
      </c>
      <c r="C55" s="164">
        <f>SUM(X!D22,X!D23,X!D35)</f>
        <v>0</v>
      </c>
      <c r="D55" s="164">
        <f>SUM(X!E22,X!E23,X!E35)</f>
        <v>0</v>
      </c>
      <c r="E55" s="164">
        <f>SUM(X!F22,X!F23,X!F35)</f>
        <v>0</v>
      </c>
      <c r="F55" s="164">
        <f>SUM(X!G22,X!G23,X!G35)</f>
        <v>0</v>
      </c>
      <c r="G55" s="164">
        <f>SUM(X!H22,X!H23,X!H35)</f>
        <v>0</v>
      </c>
      <c r="H55" s="164">
        <f>SUM(X!I22,X!I23,X!I35)</f>
        <v>0</v>
      </c>
      <c r="I55" s="164">
        <f>SUM(X!J22,X!J23,X!J35)</f>
        <v>0</v>
      </c>
      <c r="J55" s="164">
        <f>SUM(X!K22,X!K23,X!K35)</f>
        <v>0</v>
      </c>
      <c r="K55" s="656"/>
      <c r="L55" s="741"/>
    </row>
    <row r="56" spans="1:12" s="109" customFormat="1" x14ac:dyDescent="0.3">
      <c r="A56" s="252" t="s">
        <v>1149</v>
      </c>
      <c r="B56" s="388" t="s">
        <v>638</v>
      </c>
      <c r="C56" s="164"/>
      <c r="D56" s="164"/>
      <c r="E56" s="164"/>
      <c r="F56" s="164"/>
      <c r="G56" s="164"/>
      <c r="H56" s="164"/>
      <c r="I56" s="164"/>
      <c r="J56" s="164"/>
      <c r="K56" s="656"/>
      <c r="L56" s="693"/>
    </row>
    <row r="57" spans="1:12" s="109" customFormat="1" x14ac:dyDescent="0.3">
      <c r="A57" s="252" t="s">
        <v>821</v>
      </c>
      <c r="B57" s="388" t="s">
        <v>639</v>
      </c>
      <c r="C57" s="164">
        <f>SUM(C58:C61)</f>
        <v>0</v>
      </c>
      <c r="D57" s="164">
        <f t="shared" ref="D57:J57" si="5">SUM(D58:D61)</f>
        <v>0</v>
      </c>
      <c r="E57" s="164">
        <f t="shared" si="5"/>
        <v>0</v>
      </c>
      <c r="F57" s="164">
        <f t="shared" si="5"/>
        <v>0</v>
      </c>
      <c r="G57" s="164">
        <f t="shared" si="5"/>
        <v>0</v>
      </c>
      <c r="H57" s="164">
        <f t="shared" si="5"/>
        <v>0</v>
      </c>
      <c r="I57" s="164">
        <f t="shared" si="5"/>
        <v>0</v>
      </c>
      <c r="J57" s="164">
        <f t="shared" si="5"/>
        <v>0</v>
      </c>
      <c r="K57" s="656"/>
      <c r="L57" s="693"/>
    </row>
    <row r="58" spans="1:12" s="109" customFormat="1" x14ac:dyDescent="0.3">
      <c r="A58" s="252" t="s">
        <v>1011</v>
      </c>
      <c r="B58" s="388" t="s">
        <v>640</v>
      </c>
      <c r="C58" s="164">
        <f>-(X!D24+X!D25)</f>
        <v>0</v>
      </c>
      <c r="D58" s="164">
        <f>-(X!E24+X!E25)</f>
        <v>0</v>
      </c>
      <c r="E58" s="164">
        <f>-(X!F24+X!F25)</f>
        <v>0</v>
      </c>
      <c r="F58" s="164">
        <f>-(X!G24+X!G25)</f>
        <v>0</v>
      </c>
      <c r="G58" s="164">
        <f>-(X!H24+X!H25)</f>
        <v>0</v>
      </c>
      <c r="H58" s="164">
        <f>-(X!I24+X!I25)</f>
        <v>0</v>
      </c>
      <c r="I58" s="164">
        <f>-(X!J24+X!J25)</f>
        <v>0</v>
      </c>
      <c r="J58" s="164">
        <f>-(X!K24+X!K25)</f>
        <v>0</v>
      </c>
      <c r="K58" s="656"/>
      <c r="L58" s="693"/>
    </row>
    <row r="59" spans="1:12" s="109" customFormat="1" x14ac:dyDescent="0.3">
      <c r="A59" s="252" t="s">
        <v>1012</v>
      </c>
      <c r="B59" s="388" t="s">
        <v>641</v>
      </c>
      <c r="C59" s="164"/>
      <c r="D59" s="164"/>
      <c r="E59" s="164"/>
      <c r="F59" s="164"/>
      <c r="G59" s="164"/>
      <c r="H59" s="164"/>
      <c r="I59" s="164"/>
      <c r="J59" s="164"/>
      <c r="K59" s="656"/>
      <c r="L59" s="693"/>
    </row>
    <row r="60" spans="1:12" s="109" customFormat="1" x14ac:dyDescent="0.3">
      <c r="A60" s="252" t="s">
        <v>1013</v>
      </c>
      <c r="B60" s="388" t="s">
        <v>642</v>
      </c>
      <c r="C60" s="164">
        <f>-X!D27</f>
        <v>0</v>
      </c>
      <c r="D60" s="164">
        <f>-X!E27</f>
        <v>0</v>
      </c>
      <c r="E60" s="164">
        <f>-X!F27</f>
        <v>0</v>
      </c>
      <c r="F60" s="164">
        <f>-X!G27</f>
        <v>0</v>
      </c>
      <c r="G60" s="164">
        <f>-X!H27</f>
        <v>0</v>
      </c>
      <c r="H60" s="164">
        <f>-X!I27</f>
        <v>0</v>
      </c>
      <c r="I60" s="164">
        <f>-X!J27</f>
        <v>0</v>
      </c>
      <c r="J60" s="164">
        <f>-X!K27</f>
        <v>0</v>
      </c>
      <c r="K60" s="656"/>
      <c r="L60" s="693"/>
    </row>
    <row r="61" spans="1:12" s="109" customFormat="1" x14ac:dyDescent="0.3">
      <c r="A61" s="252" t="s">
        <v>1014</v>
      </c>
      <c r="B61" s="388" t="s">
        <v>643</v>
      </c>
      <c r="C61" s="164">
        <f>-X!D38</f>
        <v>0</v>
      </c>
      <c r="D61" s="164">
        <f>-X!E38</f>
        <v>0</v>
      </c>
      <c r="E61" s="164">
        <f>-X!F38</f>
        <v>0</v>
      </c>
      <c r="F61" s="164">
        <f>-X!G38</f>
        <v>0</v>
      </c>
      <c r="G61" s="164">
        <f>-X!H38</f>
        <v>0</v>
      </c>
      <c r="H61" s="164">
        <f>-X!I38</f>
        <v>0</v>
      </c>
      <c r="I61" s="164">
        <f>-X!J38</f>
        <v>0</v>
      </c>
      <c r="J61" s="164">
        <f>-X!K38</f>
        <v>0</v>
      </c>
      <c r="K61" s="656"/>
      <c r="L61" s="693"/>
    </row>
    <row r="62" spans="1:12" s="109" customFormat="1" x14ac:dyDescent="0.3">
      <c r="A62" s="252" t="s">
        <v>822</v>
      </c>
      <c r="B62" s="388" t="s">
        <v>644</v>
      </c>
      <c r="C62" s="166"/>
      <c r="D62" s="166"/>
      <c r="E62" s="166"/>
      <c r="F62" s="166"/>
      <c r="G62" s="166"/>
      <c r="H62" s="166"/>
      <c r="I62" s="166"/>
      <c r="J62" s="166"/>
      <c r="K62" s="656"/>
      <c r="L62" s="693"/>
    </row>
    <row r="63" spans="1:12" s="109" customFormat="1" x14ac:dyDescent="0.3">
      <c r="A63" s="252" t="s">
        <v>823</v>
      </c>
      <c r="B63" s="388" t="s">
        <v>645</v>
      </c>
      <c r="C63" s="166"/>
      <c r="D63" s="166"/>
      <c r="E63" s="166"/>
      <c r="F63" s="166"/>
      <c r="G63" s="166"/>
      <c r="H63" s="166"/>
      <c r="I63" s="166"/>
      <c r="J63" s="166"/>
      <c r="K63" s="656"/>
      <c r="L63" s="693"/>
    </row>
    <row r="64" spans="1:12" s="109" customFormat="1" ht="31.8" customHeight="1" x14ac:dyDescent="0.3">
      <c r="A64" s="252" t="s">
        <v>824</v>
      </c>
      <c r="B64" s="388" t="s">
        <v>646</v>
      </c>
      <c r="C64" s="166"/>
      <c r="D64" s="166"/>
      <c r="E64" s="166"/>
      <c r="F64" s="166"/>
      <c r="G64" s="166"/>
      <c r="H64" s="166"/>
      <c r="I64" s="166"/>
      <c r="J64" s="166"/>
      <c r="K64" s="656"/>
      <c r="L64" s="693"/>
    </row>
    <row r="65" spans="1:12" s="109" customFormat="1" ht="28.2" customHeight="1" x14ac:dyDescent="0.3">
      <c r="A65" s="252" t="s">
        <v>825</v>
      </c>
      <c r="B65" s="388" t="s">
        <v>647</v>
      </c>
      <c r="C65" s="166"/>
      <c r="D65" s="166"/>
      <c r="E65" s="166"/>
      <c r="F65" s="166"/>
      <c r="G65" s="166"/>
      <c r="H65" s="166"/>
      <c r="I65" s="166"/>
      <c r="J65" s="166"/>
      <c r="K65" s="656"/>
      <c r="L65" s="693"/>
    </row>
    <row r="66" spans="1:12" ht="12.6" customHeight="1" thickBot="1" x14ac:dyDescent="0.35">
      <c r="A66" s="623"/>
      <c r="B66" s="616" t="s">
        <v>648</v>
      </c>
      <c r="C66" s="179">
        <f>SUM(C48,C53)</f>
        <v>0</v>
      </c>
      <c r="D66" s="179">
        <f>SUM(D48,D53)</f>
        <v>0</v>
      </c>
      <c r="E66" s="179">
        <f t="shared" ref="E66:J66" si="6">SUM(E48,E53)</f>
        <v>0</v>
      </c>
      <c r="F66" s="179">
        <f t="shared" si="6"/>
        <v>0</v>
      </c>
      <c r="G66" s="179">
        <f t="shared" si="6"/>
        <v>0</v>
      </c>
      <c r="H66" s="179">
        <f t="shared" si="6"/>
        <v>0</v>
      </c>
      <c r="I66" s="179">
        <f t="shared" si="6"/>
        <v>0</v>
      </c>
      <c r="J66" s="179">
        <f t="shared" si="6"/>
        <v>0</v>
      </c>
      <c r="L66" s="693"/>
    </row>
    <row r="67" spans="1:12" s="109" customFormat="1" ht="24.6" customHeight="1" thickTop="1" x14ac:dyDescent="0.3">
      <c r="A67" s="612">
        <v>4</v>
      </c>
      <c r="B67" s="621" t="s">
        <v>650</v>
      </c>
      <c r="C67" s="622"/>
      <c r="D67" s="622"/>
      <c r="E67" s="622"/>
      <c r="F67" s="622"/>
      <c r="G67" s="622"/>
      <c r="H67" s="622"/>
      <c r="I67" s="622"/>
      <c r="J67" s="622"/>
      <c r="K67" s="656"/>
      <c r="L67" s="693"/>
    </row>
    <row r="68" spans="1:12" s="109" customFormat="1" ht="24" customHeight="1" x14ac:dyDescent="0.3">
      <c r="A68" s="227">
        <v>5</v>
      </c>
      <c r="B68" s="43" t="s">
        <v>651</v>
      </c>
      <c r="C68" s="173">
        <f>SUM(C35,C46,C66,C67)</f>
        <v>0</v>
      </c>
      <c r="D68" s="173">
        <f>SUM(D35,D46,D66,D67)</f>
        <v>0</v>
      </c>
      <c r="E68" s="173">
        <f t="shared" ref="E68:J68" si="7">SUM(E35,E46,E66,E67)</f>
        <v>0</v>
      </c>
      <c r="F68" s="173">
        <f t="shared" si="7"/>
        <v>0</v>
      </c>
      <c r="G68" s="173">
        <f t="shared" si="7"/>
        <v>0</v>
      </c>
      <c r="H68" s="173">
        <f t="shared" si="7"/>
        <v>0</v>
      </c>
      <c r="I68" s="173">
        <f t="shared" si="7"/>
        <v>0</v>
      </c>
      <c r="J68" s="173">
        <f t="shared" si="7"/>
        <v>0</v>
      </c>
      <c r="K68" s="656"/>
      <c r="L68" s="693"/>
    </row>
    <row r="69" spans="1:12" s="109" customFormat="1" x14ac:dyDescent="0.3">
      <c r="A69" s="227">
        <v>6</v>
      </c>
      <c r="B69" s="43" t="s">
        <v>652</v>
      </c>
      <c r="C69" s="183"/>
      <c r="D69" s="173">
        <f>+C70</f>
        <v>0</v>
      </c>
      <c r="E69" s="173">
        <f t="shared" ref="E69:J69" si="8">+D70</f>
        <v>0</v>
      </c>
      <c r="F69" s="173">
        <f t="shared" si="8"/>
        <v>0</v>
      </c>
      <c r="G69" s="173">
        <f t="shared" si="8"/>
        <v>0</v>
      </c>
      <c r="H69" s="173">
        <f t="shared" si="8"/>
        <v>0</v>
      </c>
      <c r="I69" s="173">
        <f t="shared" si="8"/>
        <v>0</v>
      </c>
      <c r="J69" s="173">
        <f t="shared" si="8"/>
        <v>0</v>
      </c>
      <c r="K69" s="656"/>
      <c r="L69" s="693"/>
    </row>
    <row r="70" spans="1:12" s="109" customFormat="1" ht="15" thickBot="1" x14ac:dyDescent="0.35">
      <c r="A70" s="442">
        <v>7</v>
      </c>
      <c r="B70" s="206" t="s">
        <v>653</v>
      </c>
      <c r="C70" s="207">
        <f>C68+C69</f>
        <v>0</v>
      </c>
      <c r="D70" s="207">
        <f>D68+D69</f>
        <v>0</v>
      </c>
      <c r="E70" s="207">
        <f t="shared" ref="E70:J70" si="9">E68+E69</f>
        <v>0</v>
      </c>
      <c r="F70" s="207">
        <f t="shared" si="9"/>
        <v>0</v>
      </c>
      <c r="G70" s="207">
        <f t="shared" si="9"/>
        <v>0</v>
      </c>
      <c r="H70" s="207">
        <f t="shared" si="9"/>
        <v>0</v>
      </c>
      <c r="I70" s="207">
        <f t="shared" si="9"/>
        <v>0</v>
      </c>
      <c r="J70" s="207">
        <f t="shared" si="9"/>
        <v>0</v>
      </c>
      <c r="K70" s="654" t="str">
        <f>IF(COUNTIFS(C70:J70,"&lt;0")&gt;0,"Klaida! Pinigų likutis negali būti neigiamas","-")</f>
        <v>-</v>
      </c>
      <c r="L70" s="693"/>
    </row>
    <row r="71" spans="1:12" ht="15" thickTop="1" x14ac:dyDescent="0.3">
      <c r="A71" s="229"/>
      <c r="B71" s="191"/>
      <c r="C71" s="187"/>
      <c r="D71" s="187"/>
      <c r="E71" s="187"/>
      <c r="F71" s="187"/>
      <c r="G71" s="187"/>
      <c r="H71" s="187"/>
      <c r="I71" s="187"/>
      <c r="J71" s="187"/>
    </row>
    <row r="72" spans="1:12" x14ac:dyDescent="0.3">
      <c r="A72" s="229"/>
      <c r="B72" s="191"/>
      <c r="C72" s="187"/>
      <c r="D72" s="187"/>
      <c r="E72" s="187"/>
      <c r="F72" s="187"/>
      <c r="G72" s="187"/>
      <c r="H72" s="187"/>
      <c r="I72" s="187"/>
      <c r="J72" s="187"/>
    </row>
    <row r="73" spans="1:12" x14ac:dyDescent="0.3">
      <c r="A73" s="229"/>
      <c r="B73" s="191"/>
      <c r="C73" s="187"/>
      <c r="D73" s="187"/>
      <c r="E73" s="187"/>
      <c r="F73" s="187"/>
      <c r="G73" s="187"/>
      <c r="H73" s="187"/>
      <c r="I73" s="187"/>
      <c r="J73" s="187"/>
    </row>
    <row r="74" spans="1:12" x14ac:dyDescent="0.3">
      <c r="A74" s="229"/>
      <c r="B74" s="191"/>
      <c r="C74" s="187"/>
      <c r="D74" s="187"/>
      <c r="E74" s="187"/>
      <c r="F74" s="187"/>
      <c r="G74" s="187"/>
      <c r="H74" s="187"/>
      <c r="I74" s="187"/>
      <c r="J74" s="187"/>
    </row>
    <row r="75" spans="1:12" x14ac:dyDescent="0.3">
      <c r="A75" s="229"/>
      <c r="B75" s="191"/>
      <c r="C75" s="187"/>
      <c r="D75" s="187"/>
      <c r="E75" s="187"/>
      <c r="F75" s="187"/>
      <c r="G75" s="187"/>
      <c r="H75" s="187"/>
      <c r="I75" s="187"/>
      <c r="J75" s="187"/>
    </row>
    <row r="76" spans="1:12" x14ac:dyDescent="0.3">
      <c r="A76" s="230"/>
      <c r="B76" s="192"/>
      <c r="C76" s="190"/>
      <c r="D76" s="190"/>
      <c r="E76" s="190"/>
      <c r="F76" s="190"/>
      <c r="G76" s="190"/>
      <c r="H76" s="190"/>
      <c r="I76" s="190"/>
      <c r="J76" s="190"/>
    </row>
    <row r="77" spans="1:12" x14ac:dyDescent="0.3">
      <c r="A77" s="230"/>
      <c r="B77" s="195"/>
      <c r="C77" s="190"/>
      <c r="D77" s="190"/>
      <c r="E77" s="190"/>
      <c r="F77" s="190"/>
      <c r="G77" s="190"/>
      <c r="H77" s="190"/>
      <c r="I77" s="190"/>
      <c r="J77" s="190"/>
    </row>
    <row r="78" spans="1:12" x14ac:dyDescent="0.3">
      <c r="A78" s="229"/>
      <c r="B78" s="66"/>
      <c r="C78" s="187"/>
      <c r="D78" s="187"/>
      <c r="E78" s="187"/>
      <c r="F78" s="187"/>
      <c r="G78" s="187"/>
      <c r="H78" s="187"/>
      <c r="I78" s="187"/>
      <c r="J78" s="187"/>
    </row>
    <row r="79" spans="1:12" x14ac:dyDescent="0.3">
      <c r="A79" s="229"/>
      <c r="B79" s="66"/>
      <c r="C79" s="187"/>
      <c r="D79" s="187"/>
      <c r="E79" s="187"/>
      <c r="F79" s="187"/>
      <c r="G79" s="187"/>
      <c r="H79" s="187"/>
      <c r="I79" s="187"/>
      <c r="J79" s="187"/>
    </row>
    <row r="80" spans="1:12" x14ac:dyDescent="0.3">
      <c r="A80" s="229"/>
      <c r="B80" s="66"/>
      <c r="C80" s="187"/>
      <c r="D80" s="187"/>
      <c r="E80" s="187"/>
      <c r="F80" s="187"/>
      <c r="G80" s="187"/>
      <c r="H80" s="187"/>
      <c r="I80" s="187"/>
      <c r="J80" s="187"/>
    </row>
    <row r="81" spans="1:10" x14ac:dyDescent="0.3">
      <c r="A81" s="229"/>
      <c r="B81" s="66"/>
      <c r="C81" s="187"/>
      <c r="D81" s="187"/>
      <c r="E81" s="187"/>
      <c r="F81" s="187"/>
      <c r="G81" s="187"/>
      <c r="H81" s="187"/>
      <c r="I81" s="187"/>
      <c r="J81" s="187"/>
    </row>
    <row r="82" spans="1:10" x14ac:dyDescent="0.3">
      <c r="A82" s="229"/>
      <c r="B82" s="66"/>
      <c r="C82" s="187"/>
      <c r="D82" s="187"/>
      <c r="E82" s="187"/>
      <c r="F82" s="187"/>
      <c r="G82" s="187"/>
      <c r="H82" s="187"/>
      <c r="I82" s="187"/>
      <c r="J82" s="187"/>
    </row>
    <row r="83" spans="1:10" x14ac:dyDescent="0.3">
      <c r="A83" s="229"/>
      <c r="B83" s="66"/>
      <c r="C83" s="187"/>
      <c r="D83" s="187"/>
      <c r="E83" s="187"/>
      <c r="F83" s="187"/>
      <c r="G83" s="187"/>
      <c r="H83" s="187"/>
      <c r="I83" s="187"/>
      <c r="J83" s="187"/>
    </row>
    <row r="84" spans="1:10" x14ac:dyDescent="0.3">
      <c r="A84" s="229"/>
      <c r="B84" s="66"/>
      <c r="C84" s="187"/>
      <c r="D84" s="187"/>
      <c r="E84" s="187"/>
      <c r="F84" s="187"/>
      <c r="G84" s="187"/>
      <c r="H84" s="187"/>
      <c r="I84" s="187"/>
      <c r="J84" s="187"/>
    </row>
    <row r="85" spans="1:10" x14ac:dyDescent="0.3">
      <c r="A85" s="229"/>
      <c r="B85" s="66"/>
      <c r="C85" s="187"/>
      <c r="D85" s="187"/>
      <c r="E85" s="187"/>
      <c r="F85" s="187"/>
      <c r="G85" s="187"/>
      <c r="H85" s="187"/>
      <c r="I85" s="187"/>
      <c r="J85" s="187"/>
    </row>
    <row r="86" spans="1:10" x14ac:dyDescent="0.3">
      <c r="A86" s="229"/>
      <c r="B86" s="66"/>
      <c r="C86" s="187"/>
      <c r="D86" s="187"/>
      <c r="E86" s="187"/>
      <c r="F86" s="187"/>
      <c r="G86" s="187"/>
      <c r="H86" s="187"/>
      <c r="I86" s="187"/>
      <c r="J86" s="187"/>
    </row>
    <row r="87" spans="1:10" x14ac:dyDescent="0.3">
      <c r="A87" s="60"/>
      <c r="B87" s="66"/>
      <c r="C87" s="187"/>
      <c r="D87" s="187"/>
      <c r="E87" s="187"/>
      <c r="F87" s="187"/>
      <c r="G87" s="187"/>
      <c r="H87" s="187"/>
      <c r="I87" s="187"/>
      <c r="J87" s="187"/>
    </row>
    <row r="88" spans="1:10" x14ac:dyDescent="0.3">
      <c r="A88" s="60"/>
      <c r="B88" s="66"/>
      <c r="C88" s="187"/>
      <c r="D88" s="187"/>
      <c r="E88" s="187"/>
      <c r="F88" s="187"/>
      <c r="G88" s="187"/>
      <c r="H88" s="187"/>
      <c r="I88" s="187"/>
      <c r="J88" s="187"/>
    </row>
    <row r="89" spans="1:10" x14ac:dyDescent="0.3">
      <c r="A89" s="60"/>
      <c r="B89" s="66"/>
      <c r="C89" s="187"/>
      <c r="D89" s="187"/>
      <c r="E89" s="187"/>
      <c r="F89" s="187"/>
      <c r="G89" s="187"/>
      <c r="H89" s="187"/>
      <c r="I89" s="187"/>
      <c r="J89" s="187"/>
    </row>
    <row r="90" spans="1:10" x14ac:dyDescent="0.3">
      <c r="A90" s="60"/>
      <c r="B90" s="66"/>
      <c r="C90" s="187"/>
      <c r="D90" s="187"/>
      <c r="E90" s="187"/>
      <c r="F90" s="187"/>
      <c r="G90" s="187"/>
      <c r="H90" s="187"/>
      <c r="I90" s="187"/>
      <c r="J90" s="187"/>
    </row>
    <row r="91" spans="1:10" x14ac:dyDescent="0.3">
      <c r="A91" s="60"/>
      <c r="B91" s="66"/>
      <c r="C91" s="187"/>
      <c r="D91" s="187"/>
      <c r="E91" s="187"/>
      <c r="F91" s="187"/>
      <c r="G91" s="187"/>
      <c r="H91" s="187"/>
      <c r="I91" s="187"/>
      <c r="J91" s="187"/>
    </row>
    <row r="92" spans="1:10" x14ac:dyDescent="0.3">
      <c r="A92" s="60"/>
      <c r="B92" s="66"/>
      <c r="C92" s="187"/>
      <c r="D92" s="187"/>
      <c r="E92" s="187"/>
      <c r="F92" s="187"/>
      <c r="G92" s="187"/>
      <c r="H92" s="187"/>
      <c r="I92" s="187"/>
      <c r="J92" s="187"/>
    </row>
    <row r="93" spans="1:10" x14ac:dyDescent="0.3">
      <c r="A93" s="60"/>
      <c r="B93" s="66"/>
      <c r="C93" s="187"/>
      <c r="D93" s="187"/>
      <c r="E93" s="187"/>
      <c r="F93" s="187"/>
      <c r="G93" s="187"/>
      <c r="H93" s="187"/>
      <c r="I93" s="187"/>
      <c r="J93" s="187"/>
    </row>
    <row r="94" spans="1:10" x14ac:dyDescent="0.3">
      <c r="A94" s="60"/>
      <c r="B94" s="66"/>
      <c r="C94" s="187"/>
      <c r="D94" s="187"/>
      <c r="E94" s="187"/>
      <c r="F94" s="187"/>
      <c r="G94" s="187"/>
      <c r="H94" s="187"/>
      <c r="I94" s="187"/>
      <c r="J94" s="187"/>
    </row>
    <row r="95" spans="1:10" x14ac:dyDescent="0.3">
      <c r="A95" s="60"/>
      <c r="B95" s="66"/>
      <c r="C95" s="187"/>
      <c r="D95" s="187"/>
      <c r="E95" s="187"/>
      <c r="F95" s="187"/>
      <c r="G95" s="187"/>
      <c r="H95" s="187"/>
      <c r="I95" s="187"/>
      <c r="J95" s="187"/>
    </row>
    <row r="96" spans="1:10" x14ac:dyDescent="0.3">
      <c r="A96" s="60"/>
      <c r="B96" s="66"/>
      <c r="C96" s="187"/>
      <c r="D96" s="187"/>
      <c r="E96" s="187"/>
      <c r="F96" s="187"/>
      <c r="G96" s="187"/>
      <c r="H96" s="187"/>
      <c r="I96" s="187"/>
      <c r="J96" s="187"/>
    </row>
    <row r="97" spans="1:10" x14ac:dyDescent="0.3">
      <c r="A97" s="60"/>
      <c r="B97" s="66"/>
      <c r="C97" s="187"/>
      <c r="D97" s="187"/>
      <c r="E97" s="187"/>
      <c r="F97" s="187"/>
      <c r="G97" s="187"/>
      <c r="H97" s="187"/>
      <c r="I97" s="187"/>
      <c r="J97" s="187"/>
    </row>
    <row r="98" spans="1:10" x14ac:dyDescent="0.3">
      <c r="A98" s="60"/>
      <c r="B98" s="66"/>
      <c r="C98" s="187"/>
      <c r="D98" s="187"/>
      <c r="E98" s="187"/>
      <c r="F98" s="187"/>
      <c r="G98" s="187"/>
      <c r="H98" s="187"/>
      <c r="I98" s="187"/>
      <c r="J98" s="187"/>
    </row>
    <row r="99" spans="1:10" x14ac:dyDescent="0.3">
      <c r="A99" s="60"/>
      <c r="B99" s="66"/>
      <c r="C99" s="187"/>
      <c r="D99" s="187"/>
      <c r="E99" s="187"/>
      <c r="F99" s="187"/>
      <c r="G99" s="187"/>
      <c r="H99" s="187"/>
      <c r="I99" s="187"/>
      <c r="J99" s="187"/>
    </row>
    <row r="100" spans="1:10" x14ac:dyDescent="0.3">
      <c r="A100" s="60"/>
      <c r="B100" s="66"/>
      <c r="C100" s="187"/>
      <c r="D100" s="187"/>
      <c r="E100" s="187"/>
      <c r="F100" s="187"/>
      <c r="G100" s="187"/>
      <c r="H100" s="187"/>
      <c r="I100" s="187"/>
      <c r="J100" s="187"/>
    </row>
    <row r="101" spans="1:10" x14ac:dyDescent="0.3">
      <c r="A101" s="60"/>
      <c r="B101" s="66"/>
      <c r="C101" s="187"/>
      <c r="D101" s="187"/>
      <c r="E101" s="187"/>
      <c r="F101" s="187"/>
      <c r="G101" s="187"/>
      <c r="H101" s="187"/>
      <c r="I101" s="187"/>
      <c r="J101" s="187"/>
    </row>
    <row r="102" spans="1:10" x14ac:dyDescent="0.3">
      <c r="A102" s="60"/>
      <c r="B102" s="66"/>
      <c r="C102" s="187"/>
      <c r="D102" s="187"/>
      <c r="E102" s="187"/>
      <c r="F102" s="187"/>
      <c r="G102" s="187"/>
      <c r="H102" s="187"/>
      <c r="I102" s="187"/>
      <c r="J102" s="187"/>
    </row>
    <row r="103" spans="1:10" x14ac:dyDescent="0.3">
      <c r="A103" s="60"/>
      <c r="B103" s="66"/>
      <c r="C103" s="187"/>
      <c r="D103" s="187"/>
      <c r="E103" s="187"/>
      <c r="F103" s="187"/>
      <c r="G103" s="187"/>
      <c r="H103" s="187"/>
      <c r="I103" s="187"/>
      <c r="J103" s="187"/>
    </row>
    <row r="104" spans="1:10" x14ac:dyDescent="0.3">
      <c r="A104" s="60"/>
      <c r="B104" s="66"/>
      <c r="C104" s="187"/>
      <c r="D104" s="187"/>
      <c r="E104" s="187"/>
      <c r="F104" s="187"/>
      <c r="G104" s="187"/>
      <c r="H104" s="187"/>
      <c r="I104" s="187"/>
      <c r="J104" s="187"/>
    </row>
    <row r="105" spans="1:10" x14ac:dyDescent="0.3">
      <c r="A105" s="60"/>
      <c r="B105" s="66"/>
      <c r="C105" s="187"/>
      <c r="D105" s="187"/>
      <c r="E105" s="187"/>
      <c r="F105" s="187"/>
      <c r="G105" s="187"/>
      <c r="H105" s="187"/>
      <c r="I105" s="187"/>
      <c r="J105" s="187"/>
    </row>
    <row r="106" spans="1:10" x14ac:dyDescent="0.3">
      <c r="A106" s="60"/>
      <c r="B106" s="66"/>
      <c r="C106" s="187"/>
      <c r="D106" s="187"/>
      <c r="E106" s="187"/>
      <c r="F106" s="187"/>
      <c r="G106" s="187"/>
      <c r="H106" s="187"/>
      <c r="I106" s="187"/>
      <c r="J106" s="187"/>
    </row>
    <row r="107" spans="1:10" x14ac:dyDescent="0.3">
      <c r="A107" s="60"/>
      <c r="B107" s="66"/>
      <c r="C107" s="187"/>
      <c r="D107" s="187"/>
      <c r="E107" s="187"/>
      <c r="F107" s="187"/>
      <c r="G107" s="187"/>
      <c r="H107" s="187"/>
      <c r="I107" s="187"/>
      <c r="J107" s="187"/>
    </row>
    <row r="108" spans="1:10" x14ac:dyDescent="0.3">
      <c r="A108" s="60"/>
      <c r="B108" s="66"/>
      <c r="C108" s="187"/>
      <c r="D108" s="187"/>
      <c r="E108" s="187"/>
      <c r="F108" s="187"/>
      <c r="G108" s="187"/>
      <c r="H108" s="187"/>
      <c r="I108" s="187"/>
      <c r="J108" s="187"/>
    </row>
    <row r="109" spans="1:10" x14ac:dyDescent="0.3">
      <c r="A109" s="60"/>
      <c r="B109" s="66"/>
      <c r="C109" s="187"/>
      <c r="D109" s="187"/>
      <c r="E109" s="187"/>
      <c r="F109" s="187"/>
      <c r="G109" s="187"/>
      <c r="H109" s="187"/>
      <c r="I109" s="187"/>
      <c r="J109" s="187"/>
    </row>
    <row r="110" spans="1:10" x14ac:dyDescent="0.3">
      <c r="A110" s="60"/>
      <c r="B110" s="66"/>
      <c r="C110" s="187"/>
      <c r="D110" s="187"/>
      <c r="E110" s="187"/>
      <c r="F110" s="187"/>
      <c r="G110" s="187"/>
      <c r="H110" s="187"/>
      <c r="I110" s="187"/>
      <c r="J110" s="187"/>
    </row>
    <row r="111" spans="1:10" x14ac:dyDescent="0.3">
      <c r="A111" s="60"/>
      <c r="B111" s="66"/>
      <c r="C111" s="187"/>
      <c r="D111" s="187"/>
      <c r="E111" s="187"/>
      <c r="F111" s="187"/>
      <c r="G111" s="187"/>
      <c r="H111" s="187"/>
      <c r="I111" s="187"/>
      <c r="J111" s="187"/>
    </row>
    <row r="112" spans="1:10" x14ac:dyDescent="0.3">
      <c r="A112" s="60"/>
      <c r="B112" s="66"/>
      <c r="C112" s="187"/>
      <c r="D112" s="187"/>
      <c r="E112" s="187"/>
      <c r="F112" s="187"/>
      <c r="G112" s="187"/>
      <c r="H112" s="187"/>
      <c r="I112" s="187"/>
      <c r="J112" s="187"/>
    </row>
    <row r="113" spans="1:10" x14ac:dyDescent="0.3">
      <c r="A113" s="60"/>
      <c r="B113" s="66"/>
      <c r="C113" s="187"/>
      <c r="D113" s="187"/>
      <c r="E113" s="187"/>
      <c r="F113" s="187"/>
      <c r="G113" s="187"/>
      <c r="H113" s="187"/>
      <c r="I113" s="187"/>
      <c r="J113" s="187"/>
    </row>
    <row r="114" spans="1:10" x14ac:dyDescent="0.3">
      <c r="A114" s="60"/>
      <c r="B114" s="66"/>
      <c r="C114" s="187"/>
      <c r="D114" s="187"/>
      <c r="E114" s="187"/>
      <c r="F114" s="187"/>
      <c r="G114" s="187"/>
      <c r="H114" s="187"/>
      <c r="I114" s="187"/>
      <c r="J114" s="187"/>
    </row>
    <row r="115" spans="1:10" x14ac:dyDescent="0.3">
      <c r="A115" s="60"/>
      <c r="B115" s="66"/>
      <c r="C115" s="187"/>
      <c r="D115" s="187"/>
      <c r="E115" s="187"/>
      <c r="F115" s="187"/>
      <c r="G115" s="187"/>
      <c r="H115" s="187"/>
      <c r="I115" s="187"/>
      <c r="J115" s="187"/>
    </row>
    <row r="116" spans="1:10" x14ac:dyDescent="0.3">
      <c r="A116" s="60"/>
      <c r="B116" s="66"/>
      <c r="C116" s="187"/>
      <c r="D116" s="187"/>
      <c r="E116" s="187"/>
      <c r="F116" s="187"/>
      <c r="G116" s="187"/>
      <c r="H116" s="187"/>
      <c r="I116" s="187"/>
      <c r="J116" s="187"/>
    </row>
    <row r="117" spans="1:10" x14ac:dyDescent="0.3">
      <c r="A117" s="60"/>
      <c r="B117" s="66"/>
      <c r="C117" s="187"/>
      <c r="D117" s="187"/>
      <c r="E117" s="187"/>
      <c r="F117" s="187"/>
      <c r="G117" s="187"/>
      <c r="H117" s="187"/>
      <c r="I117" s="187"/>
      <c r="J117" s="187"/>
    </row>
    <row r="118" spans="1:10" x14ac:dyDescent="0.3">
      <c r="A118" s="60"/>
      <c r="B118" s="66"/>
      <c r="C118" s="187"/>
      <c r="D118" s="187"/>
      <c r="E118" s="187"/>
      <c r="F118" s="187"/>
      <c r="G118" s="187"/>
      <c r="H118" s="187"/>
      <c r="I118" s="187"/>
      <c r="J118" s="187"/>
    </row>
    <row r="119" spans="1:10" x14ac:dyDescent="0.3">
      <c r="A119" s="60"/>
      <c r="B119" s="66"/>
      <c r="C119" s="187"/>
      <c r="D119" s="187"/>
      <c r="E119" s="187"/>
      <c r="F119" s="187"/>
      <c r="G119" s="187"/>
      <c r="H119" s="187"/>
      <c r="I119" s="187"/>
      <c r="J119" s="187"/>
    </row>
    <row r="120" spans="1:10" x14ac:dyDescent="0.3">
      <c r="A120" s="60"/>
      <c r="B120" s="66"/>
      <c r="C120" s="187"/>
      <c r="D120" s="187"/>
      <c r="E120" s="187"/>
      <c r="F120" s="187"/>
      <c r="G120" s="187"/>
      <c r="H120" s="187"/>
      <c r="I120" s="187"/>
      <c r="J120" s="187"/>
    </row>
    <row r="121" spans="1:10" x14ac:dyDescent="0.3">
      <c r="A121" s="60"/>
      <c r="B121" s="66"/>
      <c r="C121" s="187"/>
      <c r="D121" s="187"/>
      <c r="E121" s="187"/>
      <c r="F121" s="187"/>
      <c r="G121" s="187"/>
      <c r="H121" s="187"/>
      <c r="I121" s="187"/>
      <c r="J121" s="187"/>
    </row>
    <row r="122" spans="1:10" x14ac:dyDescent="0.3">
      <c r="A122" s="60"/>
      <c r="B122" s="66"/>
      <c r="C122" s="187"/>
      <c r="D122" s="187"/>
      <c r="E122" s="187"/>
      <c r="F122" s="187"/>
      <c r="G122" s="187"/>
      <c r="H122" s="187"/>
      <c r="I122" s="187"/>
      <c r="J122" s="187"/>
    </row>
    <row r="123" spans="1:10" x14ac:dyDescent="0.3">
      <c r="A123" s="60"/>
      <c r="B123" s="66"/>
      <c r="C123" s="187"/>
      <c r="D123" s="187"/>
      <c r="E123" s="187"/>
      <c r="F123" s="187"/>
      <c r="G123" s="187"/>
      <c r="H123" s="187"/>
      <c r="I123" s="187"/>
      <c r="J123" s="187"/>
    </row>
    <row r="124" spans="1:10" x14ac:dyDescent="0.3">
      <c r="A124" s="60"/>
      <c r="B124" s="66"/>
      <c r="C124" s="187"/>
      <c r="D124" s="187"/>
      <c r="E124" s="187"/>
      <c r="F124" s="187"/>
      <c r="G124" s="187"/>
      <c r="H124" s="187"/>
      <c r="I124" s="187"/>
      <c r="J124" s="187"/>
    </row>
    <row r="125" spans="1:10" x14ac:dyDescent="0.3">
      <c r="A125" s="60"/>
      <c r="B125" s="66"/>
      <c r="C125" s="187"/>
      <c r="D125" s="187"/>
      <c r="E125" s="187"/>
      <c r="F125" s="187"/>
      <c r="G125" s="187"/>
      <c r="H125" s="187"/>
      <c r="I125" s="187"/>
      <c r="J125" s="187"/>
    </row>
    <row r="126" spans="1:10" x14ac:dyDescent="0.3">
      <c r="A126" s="60"/>
      <c r="B126" s="66"/>
      <c r="C126" s="187"/>
      <c r="D126" s="187"/>
      <c r="E126" s="187"/>
      <c r="F126" s="187"/>
      <c r="G126" s="187"/>
      <c r="H126" s="187"/>
      <c r="I126" s="187"/>
      <c r="J126" s="187"/>
    </row>
    <row r="127" spans="1:10" x14ac:dyDescent="0.3">
      <c r="A127" s="60"/>
      <c r="B127" s="66"/>
      <c r="C127" s="187"/>
      <c r="D127" s="187"/>
      <c r="E127" s="187"/>
      <c r="F127" s="187"/>
      <c r="G127" s="187"/>
      <c r="H127" s="187"/>
      <c r="I127" s="187"/>
      <c r="J127" s="187"/>
    </row>
    <row r="128" spans="1:10" x14ac:dyDescent="0.3">
      <c r="A128" s="60"/>
      <c r="B128" s="66"/>
      <c r="C128" s="187"/>
      <c r="D128" s="187"/>
      <c r="E128" s="187"/>
      <c r="F128" s="187"/>
      <c r="G128" s="187"/>
      <c r="H128" s="187"/>
      <c r="I128" s="187"/>
      <c r="J128" s="187"/>
    </row>
    <row r="129" spans="1:10" x14ac:dyDescent="0.3">
      <c r="A129" s="60"/>
      <c r="B129" s="66"/>
      <c r="C129" s="187"/>
      <c r="D129" s="187"/>
      <c r="E129" s="187"/>
      <c r="F129" s="187"/>
      <c r="G129" s="187"/>
      <c r="H129" s="187"/>
      <c r="I129" s="187"/>
      <c r="J129" s="187"/>
    </row>
    <row r="130" spans="1:10" x14ac:dyDescent="0.3">
      <c r="A130" s="60"/>
      <c r="B130" s="66"/>
      <c r="C130" s="187"/>
      <c r="D130" s="187"/>
      <c r="E130" s="187"/>
      <c r="F130" s="187"/>
      <c r="G130" s="187"/>
      <c r="H130" s="187"/>
      <c r="I130" s="187"/>
      <c r="J130" s="187"/>
    </row>
    <row r="131" spans="1:10" x14ac:dyDescent="0.3">
      <c r="A131" s="60"/>
      <c r="B131" s="66"/>
      <c r="C131" s="187"/>
      <c r="D131" s="187"/>
      <c r="E131" s="187"/>
      <c r="F131" s="187"/>
      <c r="G131" s="187"/>
      <c r="H131" s="187"/>
      <c r="I131" s="187"/>
      <c r="J131" s="187"/>
    </row>
    <row r="132" spans="1:10" x14ac:dyDescent="0.3">
      <c r="A132" s="60"/>
      <c r="B132" s="66"/>
      <c r="C132" s="187"/>
      <c r="D132" s="187"/>
      <c r="E132" s="187"/>
      <c r="F132" s="187"/>
      <c r="G132" s="187"/>
      <c r="H132" s="187"/>
      <c r="I132" s="187"/>
      <c r="J132" s="187"/>
    </row>
    <row r="133" spans="1:10" x14ac:dyDescent="0.3">
      <c r="A133" s="60"/>
      <c r="B133" s="66"/>
      <c r="C133" s="187"/>
      <c r="D133" s="187"/>
      <c r="E133" s="187"/>
      <c r="F133" s="187"/>
      <c r="G133" s="187"/>
      <c r="H133" s="187"/>
      <c r="I133" s="187"/>
      <c r="J133" s="187"/>
    </row>
    <row r="134" spans="1:10" x14ac:dyDescent="0.3">
      <c r="A134" s="60"/>
      <c r="B134" s="66"/>
      <c r="C134" s="187"/>
      <c r="D134" s="187"/>
      <c r="E134" s="187"/>
      <c r="F134" s="187"/>
      <c r="G134" s="187"/>
      <c r="H134" s="187"/>
      <c r="I134" s="187"/>
      <c r="J134" s="187"/>
    </row>
    <row r="135" spans="1:10" x14ac:dyDescent="0.3">
      <c r="A135" s="60"/>
      <c r="B135" s="66"/>
      <c r="C135" s="187"/>
      <c r="D135" s="187"/>
      <c r="E135" s="187"/>
      <c r="F135" s="187"/>
      <c r="G135" s="187"/>
      <c r="H135" s="187"/>
      <c r="I135" s="187"/>
      <c r="J135" s="187"/>
    </row>
    <row r="136" spans="1:10" x14ac:dyDescent="0.3">
      <c r="A136" s="60"/>
      <c r="B136" s="66"/>
      <c r="C136" s="187"/>
      <c r="D136" s="187"/>
      <c r="E136" s="187"/>
      <c r="F136" s="187"/>
      <c r="G136" s="187"/>
      <c r="H136" s="187"/>
      <c r="I136" s="187"/>
      <c r="J136" s="187"/>
    </row>
    <row r="137" spans="1:10" x14ac:dyDescent="0.3">
      <c r="A137" s="60"/>
      <c r="B137" s="66"/>
      <c r="C137" s="187"/>
      <c r="D137" s="187"/>
      <c r="E137" s="187"/>
      <c r="F137" s="187"/>
      <c r="G137" s="187"/>
      <c r="H137" s="187"/>
      <c r="I137" s="187"/>
      <c r="J137" s="187"/>
    </row>
    <row r="138" spans="1:10" x14ac:dyDescent="0.3">
      <c r="A138" s="60"/>
      <c r="B138" s="66"/>
      <c r="C138" s="187"/>
      <c r="D138" s="187"/>
      <c r="E138" s="187"/>
      <c r="F138" s="187"/>
      <c r="G138" s="187"/>
      <c r="H138" s="187"/>
      <c r="I138" s="187"/>
      <c r="J138" s="187"/>
    </row>
    <row r="139" spans="1:10" x14ac:dyDescent="0.3">
      <c r="A139" s="60"/>
      <c r="B139" s="66"/>
      <c r="C139" s="187"/>
      <c r="D139" s="187"/>
      <c r="E139" s="187"/>
      <c r="F139" s="187"/>
      <c r="G139" s="187"/>
      <c r="H139" s="187"/>
      <c r="I139" s="187"/>
      <c r="J139" s="187"/>
    </row>
    <row r="140" spans="1:10" x14ac:dyDescent="0.3">
      <c r="A140" s="60"/>
      <c r="B140" s="66"/>
      <c r="C140" s="187"/>
      <c r="D140" s="187"/>
      <c r="E140" s="187"/>
      <c r="F140" s="187"/>
      <c r="G140" s="187"/>
      <c r="H140" s="187"/>
      <c r="I140" s="187"/>
      <c r="J140" s="187"/>
    </row>
    <row r="141" spans="1:10" x14ac:dyDescent="0.3">
      <c r="A141" s="60"/>
      <c r="B141" s="66"/>
      <c r="C141" s="187"/>
      <c r="D141" s="187"/>
      <c r="E141" s="187"/>
      <c r="F141" s="187"/>
      <c r="G141" s="187"/>
      <c r="H141" s="187"/>
      <c r="I141" s="187"/>
      <c r="J141" s="187"/>
    </row>
    <row r="142" spans="1:10" x14ac:dyDescent="0.3">
      <c r="A142" s="60"/>
      <c r="B142" s="66"/>
      <c r="C142" s="187"/>
      <c r="D142" s="187"/>
      <c r="E142" s="187"/>
      <c r="F142" s="187"/>
      <c r="G142" s="187"/>
      <c r="H142" s="187"/>
      <c r="I142" s="187"/>
      <c r="J142" s="187"/>
    </row>
    <row r="143" spans="1:10" x14ac:dyDescent="0.3">
      <c r="A143" s="60"/>
      <c r="B143" s="66"/>
      <c r="C143" s="187"/>
      <c r="D143" s="187"/>
      <c r="E143" s="187"/>
      <c r="F143" s="187"/>
      <c r="G143" s="187"/>
      <c r="H143" s="187"/>
      <c r="I143" s="187"/>
      <c r="J143" s="187"/>
    </row>
    <row r="144" spans="1:10" x14ac:dyDescent="0.3">
      <c r="A144" s="60"/>
      <c r="B144" s="66"/>
      <c r="C144" s="187"/>
      <c r="D144" s="187"/>
      <c r="E144" s="187"/>
      <c r="F144" s="187"/>
      <c r="G144" s="187"/>
      <c r="H144" s="187"/>
      <c r="I144" s="187"/>
      <c r="J144" s="187"/>
    </row>
    <row r="145" spans="1:10" x14ac:dyDescent="0.3">
      <c r="A145" s="60"/>
      <c r="B145" s="66"/>
      <c r="C145" s="187"/>
      <c r="D145" s="187"/>
      <c r="E145" s="187"/>
      <c r="F145" s="187"/>
      <c r="G145" s="187"/>
      <c r="H145" s="187"/>
      <c r="I145" s="187"/>
      <c r="J145" s="187"/>
    </row>
    <row r="146" spans="1:10" x14ac:dyDescent="0.3">
      <c r="A146" s="60"/>
      <c r="B146" s="66"/>
      <c r="C146" s="187"/>
      <c r="D146" s="187"/>
      <c r="E146" s="187"/>
      <c r="F146" s="187"/>
      <c r="G146" s="187"/>
      <c r="H146" s="187"/>
      <c r="I146" s="187"/>
      <c r="J146" s="187"/>
    </row>
    <row r="147" spans="1:10" x14ac:dyDescent="0.3">
      <c r="A147" s="60"/>
      <c r="B147" s="66"/>
      <c r="C147" s="187"/>
      <c r="D147" s="187"/>
      <c r="E147" s="187"/>
      <c r="F147" s="187"/>
      <c r="G147" s="187"/>
      <c r="H147" s="187"/>
      <c r="I147" s="187"/>
      <c r="J147" s="187"/>
    </row>
    <row r="148" spans="1:10" x14ac:dyDescent="0.3">
      <c r="A148" s="60"/>
      <c r="B148" s="66"/>
      <c r="C148" s="187"/>
      <c r="D148" s="187"/>
      <c r="E148" s="187"/>
      <c r="F148" s="187"/>
      <c r="G148" s="187"/>
      <c r="H148" s="187"/>
      <c r="I148" s="187"/>
      <c r="J148" s="187"/>
    </row>
    <row r="149" spans="1:10" x14ac:dyDescent="0.3">
      <c r="A149" s="60"/>
      <c r="B149" s="66"/>
      <c r="C149" s="187"/>
      <c r="D149" s="187"/>
      <c r="E149" s="187"/>
      <c r="F149" s="187"/>
      <c r="G149" s="187"/>
      <c r="H149" s="187"/>
      <c r="I149" s="187"/>
      <c r="J149" s="187"/>
    </row>
    <row r="150" spans="1:10" x14ac:dyDescent="0.3">
      <c r="A150" s="60"/>
      <c r="B150" s="66"/>
      <c r="C150" s="187"/>
      <c r="D150" s="187"/>
      <c r="E150" s="187"/>
      <c r="F150" s="187"/>
      <c r="G150" s="187"/>
      <c r="H150" s="187"/>
      <c r="I150" s="187"/>
      <c r="J150" s="187"/>
    </row>
    <row r="151" spans="1:10" x14ac:dyDescent="0.3">
      <c r="A151" s="60"/>
      <c r="B151" s="66"/>
      <c r="C151" s="187"/>
      <c r="D151" s="187"/>
      <c r="E151" s="187"/>
      <c r="F151" s="187"/>
      <c r="G151" s="187"/>
      <c r="H151" s="187"/>
      <c r="I151" s="187"/>
      <c r="J151" s="187"/>
    </row>
    <row r="152" spans="1:10" x14ac:dyDescent="0.3">
      <c r="A152" s="60"/>
      <c r="B152" s="66"/>
      <c r="C152" s="187"/>
      <c r="D152" s="187"/>
      <c r="E152" s="187"/>
      <c r="F152" s="187"/>
      <c r="G152" s="187"/>
      <c r="H152" s="187"/>
      <c r="I152" s="187"/>
      <c r="J152" s="187"/>
    </row>
    <row r="153" spans="1:10" x14ac:dyDescent="0.3">
      <c r="A153" s="60"/>
      <c r="B153" s="66"/>
      <c r="C153" s="187"/>
      <c r="D153" s="187"/>
      <c r="E153" s="187"/>
      <c r="F153" s="187"/>
      <c r="G153" s="187"/>
      <c r="H153" s="187"/>
      <c r="I153" s="187"/>
      <c r="J153" s="187"/>
    </row>
    <row r="154" spans="1:10" x14ac:dyDescent="0.3">
      <c r="A154" s="60"/>
      <c r="B154" s="66"/>
      <c r="C154" s="187"/>
      <c r="D154" s="187"/>
      <c r="E154" s="187"/>
      <c r="F154" s="187"/>
      <c r="G154" s="187"/>
      <c r="H154" s="187"/>
      <c r="I154" s="187"/>
      <c r="J154" s="187"/>
    </row>
    <row r="155" spans="1:10" x14ac:dyDescent="0.3">
      <c r="A155" s="60"/>
      <c r="B155" s="66"/>
      <c r="C155" s="187"/>
      <c r="D155" s="187"/>
      <c r="E155" s="187"/>
      <c r="F155" s="187"/>
      <c r="G155" s="187"/>
      <c r="H155" s="187"/>
      <c r="I155" s="187"/>
      <c r="J155" s="187"/>
    </row>
    <row r="156" spans="1:10" x14ac:dyDescent="0.3">
      <c r="A156" s="60"/>
      <c r="B156" s="66"/>
      <c r="C156" s="187"/>
      <c r="D156" s="187"/>
      <c r="E156" s="187"/>
      <c r="F156" s="187"/>
      <c r="G156" s="187"/>
      <c r="H156" s="187"/>
      <c r="I156" s="187"/>
      <c r="J156" s="187"/>
    </row>
    <row r="157" spans="1:10" x14ac:dyDescent="0.3">
      <c r="A157" s="60"/>
      <c r="B157" s="66"/>
      <c r="C157" s="187"/>
      <c r="D157" s="187"/>
      <c r="E157" s="187"/>
      <c r="F157" s="187"/>
      <c r="G157" s="187"/>
      <c r="H157" s="187"/>
      <c r="I157" s="187"/>
      <c r="J157" s="187"/>
    </row>
    <row r="158" spans="1:10" x14ac:dyDescent="0.3">
      <c r="A158" s="60"/>
      <c r="B158" s="66"/>
      <c r="C158" s="187"/>
      <c r="D158" s="187"/>
      <c r="E158" s="187"/>
      <c r="F158" s="187"/>
      <c r="G158" s="187"/>
      <c r="H158" s="187"/>
      <c r="I158" s="187"/>
      <c r="J158" s="187"/>
    </row>
    <row r="159" spans="1:10" x14ac:dyDescent="0.3">
      <c r="A159" s="60"/>
      <c r="B159" s="66"/>
      <c r="C159" s="187"/>
      <c r="D159" s="187"/>
      <c r="E159" s="187"/>
      <c r="F159" s="187"/>
      <c r="G159" s="187"/>
      <c r="H159" s="187"/>
      <c r="I159" s="187"/>
      <c r="J159" s="187"/>
    </row>
    <row r="160" spans="1:10" x14ac:dyDescent="0.3">
      <c r="A160" s="60"/>
      <c r="B160" s="66"/>
      <c r="C160" s="187"/>
      <c r="D160" s="187"/>
      <c r="E160" s="187"/>
      <c r="F160" s="187"/>
      <c r="G160" s="187"/>
      <c r="H160" s="187"/>
      <c r="I160" s="187"/>
      <c r="J160" s="187"/>
    </row>
    <row r="161" spans="1:10" x14ac:dyDescent="0.3">
      <c r="A161" s="60"/>
      <c r="B161" s="66"/>
      <c r="C161" s="187"/>
      <c r="D161" s="187"/>
      <c r="E161" s="187"/>
      <c r="F161" s="187"/>
      <c r="G161" s="187"/>
      <c r="H161" s="187"/>
      <c r="I161" s="187"/>
      <c r="J161" s="187"/>
    </row>
    <row r="162" spans="1:10" x14ac:dyDescent="0.3">
      <c r="A162" s="60"/>
      <c r="B162" s="66"/>
      <c r="C162" s="187"/>
      <c r="D162" s="187"/>
      <c r="E162" s="187"/>
      <c r="F162" s="187"/>
      <c r="G162" s="187"/>
      <c r="H162" s="187"/>
      <c r="I162" s="187"/>
      <c r="J162" s="187"/>
    </row>
    <row r="163" spans="1:10" x14ac:dyDescent="0.3">
      <c r="A163" s="60"/>
      <c r="B163" s="66"/>
      <c r="C163" s="187"/>
      <c r="D163" s="187"/>
      <c r="E163" s="187"/>
      <c r="F163" s="187"/>
      <c r="G163" s="187"/>
      <c r="H163" s="187"/>
      <c r="I163" s="187"/>
      <c r="J163" s="187"/>
    </row>
    <row r="164" spans="1:10" x14ac:dyDescent="0.3">
      <c r="A164" s="60"/>
      <c r="B164" s="66"/>
      <c r="C164" s="187"/>
      <c r="D164" s="187"/>
      <c r="E164" s="187"/>
      <c r="F164" s="187"/>
      <c r="G164" s="187"/>
      <c r="H164" s="187"/>
      <c r="I164" s="187"/>
      <c r="J164" s="187"/>
    </row>
    <row r="165" spans="1:10" x14ac:dyDescent="0.3">
      <c r="A165" s="60"/>
      <c r="B165" s="66"/>
      <c r="C165" s="187"/>
      <c r="D165" s="187"/>
      <c r="E165" s="187"/>
      <c r="F165" s="187"/>
      <c r="G165" s="187"/>
      <c r="H165" s="187"/>
      <c r="I165" s="187"/>
      <c r="J165" s="187"/>
    </row>
    <row r="166" spans="1:10" x14ac:dyDescent="0.3">
      <c r="A166" s="60"/>
      <c r="B166" s="66"/>
      <c r="C166" s="187"/>
      <c r="D166" s="187"/>
      <c r="E166" s="187"/>
      <c r="F166" s="187"/>
      <c r="G166" s="187"/>
      <c r="H166" s="187"/>
      <c r="I166" s="187"/>
      <c r="J166" s="187"/>
    </row>
    <row r="167" spans="1:10" x14ac:dyDescent="0.3">
      <c r="A167" s="60"/>
      <c r="B167" s="66"/>
      <c r="C167" s="187"/>
      <c r="D167" s="187"/>
      <c r="E167" s="187"/>
      <c r="F167" s="187"/>
      <c r="G167" s="187"/>
      <c r="H167" s="187"/>
      <c r="I167" s="187"/>
      <c r="J167" s="187"/>
    </row>
    <row r="168" spans="1:10" x14ac:dyDescent="0.3">
      <c r="A168" s="60"/>
      <c r="B168" s="66"/>
      <c r="C168" s="187"/>
      <c r="D168" s="187"/>
      <c r="E168" s="187"/>
      <c r="F168" s="187"/>
      <c r="G168" s="187"/>
      <c r="H168" s="187"/>
      <c r="I168" s="187"/>
      <c r="J168" s="187"/>
    </row>
    <row r="169" spans="1:10" x14ac:dyDescent="0.3">
      <c r="A169" s="60"/>
      <c r="B169" s="66"/>
      <c r="C169" s="187"/>
      <c r="D169" s="187"/>
      <c r="E169" s="187"/>
      <c r="F169" s="187"/>
      <c r="G169" s="187"/>
      <c r="H169" s="187"/>
      <c r="I169" s="187"/>
      <c r="J169" s="187"/>
    </row>
    <row r="170" spans="1:10" x14ac:dyDescent="0.3">
      <c r="A170" s="60"/>
      <c r="B170" s="66"/>
      <c r="C170" s="187"/>
      <c r="D170" s="187"/>
      <c r="E170" s="187"/>
      <c r="F170" s="187"/>
      <c r="G170" s="187"/>
      <c r="H170" s="187"/>
      <c r="I170" s="187"/>
      <c r="J170" s="187"/>
    </row>
    <row r="171" spans="1:10" x14ac:dyDescent="0.3">
      <c r="A171" s="60"/>
      <c r="B171" s="66"/>
      <c r="C171" s="187"/>
      <c r="D171" s="187"/>
      <c r="E171" s="187"/>
      <c r="F171" s="187"/>
      <c r="G171" s="187"/>
      <c r="H171" s="187"/>
      <c r="I171" s="187"/>
      <c r="J171" s="187"/>
    </row>
    <row r="172" spans="1:10" x14ac:dyDescent="0.3">
      <c r="A172" s="60"/>
      <c r="B172" s="66"/>
      <c r="C172" s="187"/>
      <c r="D172" s="187"/>
      <c r="E172" s="187"/>
      <c r="F172" s="187"/>
      <c r="G172" s="187"/>
      <c r="H172" s="187"/>
      <c r="I172" s="187"/>
      <c r="J172" s="187"/>
    </row>
    <row r="173" spans="1:10" x14ac:dyDescent="0.3">
      <c r="A173" s="60"/>
      <c r="B173" s="66"/>
      <c r="C173" s="187"/>
      <c r="D173" s="187"/>
      <c r="E173" s="187"/>
      <c r="F173" s="187"/>
      <c r="G173" s="187"/>
      <c r="H173" s="187"/>
      <c r="I173" s="187"/>
      <c r="J173" s="187"/>
    </row>
    <row r="174" spans="1:10" x14ac:dyDescent="0.3">
      <c r="A174" s="60"/>
      <c r="B174" s="66"/>
      <c r="C174" s="187"/>
      <c r="D174" s="187"/>
      <c r="E174" s="187"/>
      <c r="F174" s="187"/>
      <c r="G174" s="187"/>
      <c r="H174" s="187"/>
      <c r="I174" s="187"/>
      <c r="J174" s="187"/>
    </row>
    <row r="175" spans="1:10" x14ac:dyDescent="0.3">
      <c r="A175" s="60"/>
      <c r="B175" s="66"/>
      <c r="C175" s="95"/>
      <c r="D175" s="95"/>
      <c r="E175" s="95"/>
      <c r="F175" s="95"/>
      <c r="G175" s="95"/>
      <c r="H175" s="95"/>
      <c r="I175" s="95"/>
      <c r="J175" s="95"/>
    </row>
    <row r="176" spans="1:10" x14ac:dyDescent="0.3">
      <c r="A176" s="188"/>
      <c r="B176" s="188"/>
      <c r="C176" s="188"/>
      <c r="D176" s="188"/>
      <c r="E176" s="188"/>
      <c r="F176" s="188"/>
      <c r="G176" s="188"/>
      <c r="H176" s="188"/>
      <c r="I176" s="188"/>
      <c r="J176" s="188"/>
    </row>
  </sheetData>
  <sheetProtection algorithmName="SHA-512" hashValue="7EEl+NqXMHwn43KtuFOfrlAF2oeN2n8YGh/xqKvYjEqAr1yNTMpNCbMxQiT9SkOakCz48/jkI/t4Qx5lckmQ2w==" saltValue="SNrxE0xkeibvMiDp0CTbpg==" spinCount="100000" sheet="1" objects="1" scenarios="1"/>
  <mergeCells count="3">
    <mergeCell ref="C3:D3"/>
    <mergeCell ref="A5:A6"/>
    <mergeCell ref="D5:J5"/>
  </mergeCells>
  <phoneticPr fontId="7" type="noConversion"/>
  <dataValidations count="9">
    <dataValidation allowBlank="1" showInputMessage="1" showErrorMessage="1" prompt="Neplanuojama" sqref="D13:J13 C38:J38" xr:uid="{FE35C7DA-5F80-4AD4-82CB-63523D2ACC36}"/>
    <dataValidation allowBlank="1" showInputMessage="1" showErrorMessage="1" prompt="Planuoti ateičiai nerekomenduojama" sqref="G49:J52" xr:uid="{6169244B-42CB-45E7-A720-4049DDBF36FE}"/>
    <dataValidation allowBlank="1" showInputMessage="1" showErrorMessage="1" prompt="Duomenys gali būti įvesti, jei toks faktas yra įvykęs arba tikrai žinoma, kad įvyks." sqref="C49:F52" xr:uid="{A5763BDF-ED22-4697-B13A-B0EEF896B9B4}"/>
    <dataValidation allowBlank="1" showInputMessage="1" showErrorMessage="1" prompt="Neplanuojama. Jei obligacijos buvo išleistos, jos priskirtinos paskoloms." sqref="C56:J56 C59:J59" xr:uid="{D2461562-67A3-4418-AFA4-1FACCA7414CB}"/>
    <dataValidation type="whole" operator="lessThan" allowBlank="1" showErrorMessage="1" error="Įrašomas neigiamas skaičius" sqref="C63:J63 C65:J65" xr:uid="{4402B62F-4DD2-4A4B-89CD-DEE06849751B}">
      <formula1>0</formula1>
    </dataValidation>
    <dataValidation errorStyle="warning" allowBlank="1" showInputMessage="1" showErrorMessage="1" promptTitle="Atkreipkite dėmesį! " prompt="Jei Balanso straipsnyje &quot;Finansinis turtas&quot; prognozuojami skirtingo dydžio likučiai, ši Pinigų srautų eilutė gali būti skirta pokyčių priežastims atvaizduoti, kitaip balanso lygybė nebus gauta." sqref="B14 B39:B42" xr:uid="{E8579CEA-14D8-4190-830A-C1E88EFECA22}"/>
    <dataValidation errorStyle="warning" allowBlank="1" showInputMessage="1" showErrorMessage="1" errorTitle="Atkreipkite dėmesį!" promptTitle="Atkreipkite dėmesį!" prompt="Jei Balanso straipsnyje &quot;Finansinis turtas&quot; prognozuojami skirtingo dydžio likučiai, ši Pinigų srautų eilutė gali būti skirta pokyčių priežastims atvaizduoti, kitaip balanso lygybė nebus gauta." sqref="B15" xr:uid="{18EE0A07-E462-4431-A3B0-132C751935DA}"/>
    <dataValidation errorStyle="information" allowBlank="1" showInputMessage="1" showErrorMessage="1" prompt="Finansinės ir investicinės veiklos pajamos: 1) Kitų ilgalaikių investicijų ir paskolų pajamos; 2) Kitos palūkanų ir panašios pajamos." sqref="B43" xr:uid="{465545F3-4FE9-4784-A650-8B0438050661}"/>
    <dataValidation errorStyle="information" allowBlank="1" showInputMessage="1" showErrorMessage="1" prompt="Neplanuojama" sqref="B65 B67" xr:uid="{58B68796-4FCA-478F-8FF3-44D8B468C3E7}"/>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508F-8D00-4203-918C-0ECFA1DF11B6}">
  <sheetPr>
    <tabColor theme="9"/>
  </sheetPr>
  <dimension ref="A1:M19"/>
  <sheetViews>
    <sheetView topLeftCell="A7" zoomScale="90" zoomScaleNormal="90" workbookViewId="0">
      <selection activeCell="D8" sqref="D8"/>
    </sheetView>
  </sheetViews>
  <sheetFormatPr defaultRowHeight="14.4" x14ac:dyDescent="0.3"/>
  <cols>
    <col min="1" max="1" width="8.88671875" style="1"/>
    <col min="2" max="2" width="12.88671875" style="1" customWidth="1"/>
    <col min="3" max="3" width="7.5546875" style="1" hidden="1" customWidth="1"/>
    <col min="4" max="4" width="76.33203125" style="1" customWidth="1"/>
    <col min="5" max="5" width="15.33203125" style="1" customWidth="1"/>
    <col min="6" max="11" width="14.21875" style="1" customWidth="1"/>
    <col min="12" max="12" width="77.88671875" style="1" customWidth="1"/>
    <col min="13" max="16384" width="8.88671875" style="1"/>
  </cols>
  <sheetData>
    <row r="1" spans="1:13" s="2" customFormat="1" ht="19.2" customHeight="1" x14ac:dyDescent="0.3">
      <c r="A1" s="483" t="s">
        <v>654</v>
      </c>
      <c r="B1" s="631" t="s">
        <v>655</v>
      </c>
      <c r="C1" s="687"/>
      <c r="D1" s="687"/>
      <c r="E1" s="687"/>
      <c r="F1" s="687"/>
      <c r="G1" s="687"/>
      <c r="H1" s="473"/>
      <c r="I1" s="473"/>
      <c r="J1" s="473"/>
      <c r="K1" s="711"/>
      <c r="L1" s="694"/>
    </row>
    <row r="2" spans="1:13" s="109" customFormat="1" ht="20.399999999999999" customHeight="1" x14ac:dyDescent="0.3">
      <c r="A2" s="628"/>
      <c r="B2" s="629" t="s">
        <v>656</v>
      </c>
      <c r="C2" s="629"/>
      <c r="D2" s="630"/>
      <c r="E2" s="630"/>
      <c r="F2" s="630"/>
      <c r="G2" s="630"/>
      <c r="H2" s="630"/>
      <c r="I2" s="630"/>
      <c r="J2" s="630"/>
      <c r="K2" s="712"/>
      <c r="L2" s="694"/>
    </row>
    <row r="3" spans="1:13" s="109" customFormat="1" ht="20.399999999999999" customHeight="1" x14ac:dyDescent="0.3">
      <c r="A3" s="423" t="s">
        <v>675</v>
      </c>
      <c r="B3" s="426" t="s">
        <v>674</v>
      </c>
      <c r="C3" s="424"/>
      <c r="D3" s="425"/>
      <c r="E3" s="425"/>
      <c r="F3" s="425"/>
      <c r="G3" s="425"/>
      <c r="H3" s="425"/>
      <c r="I3" s="425"/>
      <c r="J3" s="425"/>
      <c r="K3" s="713"/>
      <c r="L3" s="694"/>
    </row>
    <row r="4" spans="1:13" s="90" customFormat="1" x14ac:dyDescent="0.3">
      <c r="A4" s="1140" t="s">
        <v>191</v>
      </c>
      <c r="B4" s="1138" t="s">
        <v>268</v>
      </c>
      <c r="C4" s="1139"/>
      <c r="D4" s="1161" t="s">
        <v>657</v>
      </c>
      <c r="E4" s="1135" t="s">
        <v>27</v>
      </c>
      <c r="F4" s="1136"/>
      <c r="G4" s="1136"/>
      <c r="H4" s="1136"/>
      <c r="I4" s="1136"/>
      <c r="J4" s="1136"/>
      <c r="K4" s="1163"/>
      <c r="L4" s="694"/>
    </row>
    <row r="5" spans="1:13" s="90" customFormat="1" x14ac:dyDescent="0.3">
      <c r="A5" s="1141"/>
      <c r="B5" s="117"/>
      <c r="C5" s="118"/>
      <c r="D5" s="1162"/>
      <c r="E5" s="29" t="str">
        <f>+XI.1_FA!D5</f>
        <v>-</v>
      </c>
      <c r="F5" s="29" t="str">
        <f>+XI.1_FA!E5</f>
        <v>-</v>
      </c>
      <c r="G5" s="29" t="str">
        <f>+XI.1_FA!F5</f>
        <v>-</v>
      </c>
      <c r="H5" s="29" t="str">
        <f>+XI.1_FA!G5</f>
        <v>-</v>
      </c>
      <c r="I5" s="29" t="str">
        <f>+XI.1_FA!H5</f>
        <v>-</v>
      </c>
      <c r="J5" s="29" t="str">
        <f>+XI.1_FA!I5</f>
        <v>-</v>
      </c>
      <c r="K5" s="29" t="str">
        <f>+XI.1_FA!J5</f>
        <v>-</v>
      </c>
      <c r="L5" s="694"/>
    </row>
    <row r="6" spans="1:13" s="90" customFormat="1" x14ac:dyDescent="0.3">
      <c r="A6" s="128">
        <v>1</v>
      </c>
      <c r="B6" s="1126">
        <v>2</v>
      </c>
      <c r="C6" s="1127"/>
      <c r="D6" s="688">
        <v>3</v>
      </c>
      <c r="E6" s="139">
        <v>4</v>
      </c>
      <c r="F6" s="113">
        <v>5</v>
      </c>
      <c r="G6" s="113">
        <v>6</v>
      </c>
      <c r="H6" s="113">
        <v>7</v>
      </c>
      <c r="I6" s="113">
        <v>8</v>
      </c>
      <c r="J6" s="113">
        <v>9</v>
      </c>
      <c r="K6" s="113">
        <v>10</v>
      </c>
      <c r="L6" s="694"/>
    </row>
    <row r="7" spans="1:13" s="90" customFormat="1" ht="81.599999999999994" customHeight="1" x14ac:dyDescent="0.3">
      <c r="A7" s="103">
        <v>1</v>
      </c>
      <c r="B7" s="1166" t="s">
        <v>658</v>
      </c>
      <c r="C7" s="1167"/>
      <c r="D7" s="1168" t="s">
        <v>1351</v>
      </c>
      <c r="E7" s="20" t="e">
        <f>XI.2_FA!D20/(XI.2_FA!D8+XI.2_FA!D9)*100</f>
        <v>#DIV/0!</v>
      </c>
      <c r="F7" s="20" t="e">
        <f>XI.2_FA!E20/(XI.2_FA!E8+XI.2_FA!E9)*100</f>
        <v>#DIV/0!</v>
      </c>
      <c r="G7" s="20" t="e">
        <f>XI.2_FA!F20/(XI.2_FA!F8+XI.2_FA!F9)*100</f>
        <v>#DIV/0!</v>
      </c>
      <c r="H7" s="20" t="e">
        <f>XI.2_FA!G20/(XI.2_FA!G8+XI.2_FA!G9)*100</f>
        <v>#DIV/0!</v>
      </c>
      <c r="I7" s="20" t="e">
        <f>XI.2_FA!H20/(XI.2_FA!H8+XI.2_FA!H9)*100</f>
        <v>#DIV/0!</v>
      </c>
      <c r="J7" s="20" t="e">
        <f>XI.2_FA!I20/(XI.2_FA!I8+XI.2_FA!I9)*100</f>
        <v>#DIV/0!</v>
      </c>
      <c r="K7" s="20" t="e">
        <f>XI.2_FA!J20/(XI.2_FA!J8+XI.2_FA!J9)*100</f>
        <v>#DIV/0!</v>
      </c>
      <c r="L7" s="694"/>
      <c r="M7" s="432"/>
    </row>
    <row r="8" spans="1:13" s="90" customFormat="1" ht="117" customHeight="1" x14ac:dyDescent="0.3">
      <c r="A8" s="103">
        <v>2</v>
      </c>
      <c r="B8" s="1166" t="str">
        <f>+SVARBU!A12</f>
        <v>Paskolų padengimo rodiklis</v>
      </c>
      <c r="C8" s="1167"/>
      <c r="D8" s="1168" t="s">
        <v>1357</v>
      </c>
      <c r="E8" s="20" t="e">
        <f>+(XI.3_FA!D8+XI.3_FA!D38)/(XI.3_FA!D40+XI.3_FA!D41)</f>
        <v>#DIV/0!</v>
      </c>
      <c r="F8" s="20" t="e">
        <f>+(XI.3_FA!E8+XI.3_FA!E38)/(XI.3_FA!E40+XI.3_FA!E41)</f>
        <v>#DIV/0!</v>
      </c>
      <c r="G8" s="20" t="e">
        <f>+(XI.3_FA!F8+XI.3_FA!F38)/(XI.3_FA!F40+XI.3_FA!F41)</f>
        <v>#DIV/0!</v>
      </c>
      <c r="H8" s="20" t="e">
        <f>+(XI.3_FA!G8+XI.3_FA!G38)/(XI.3_FA!G40+XI.3_FA!G41)</f>
        <v>#DIV/0!</v>
      </c>
      <c r="I8" s="20" t="e">
        <f>+(XI.3_FA!H8+XI.3_FA!H38)/(XI.3_FA!H40+XI.3_FA!H41)</f>
        <v>#DIV/0!</v>
      </c>
      <c r="J8" s="20" t="e">
        <f>+(XI.3_FA!I8+XI.3_FA!I38)/(XI.3_FA!I40+XI.3_FA!I41)</f>
        <v>#DIV/0!</v>
      </c>
      <c r="K8" s="20" t="e">
        <f>+(XI.3_FA!J8+XI.3_FA!J38)/(XI.3_FA!J40+XI.3_FA!J41)</f>
        <v>#DIV/0!</v>
      </c>
      <c r="L8" s="694"/>
    </row>
    <row r="9" spans="1:13" s="90" customFormat="1" ht="103.8" customHeight="1" x14ac:dyDescent="0.3">
      <c r="A9" s="103">
        <v>3</v>
      </c>
      <c r="B9" s="1166" t="s">
        <v>661</v>
      </c>
      <c r="C9" s="1167"/>
      <c r="D9" s="1168" t="s">
        <v>1356</v>
      </c>
      <c r="E9" s="20" t="e">
        <f>(XI.1_FA!D40+XI.1_FA!D45)/XI.1_FA!D36</f>
        <v>#DIV/0!</v>
      </c>
      <c r="F9" s="20" t="e">
        <f>(XI.1_FA!E40+XI.1_FA!E45)/XI.1_FA!E36</f>
        <v>#DIV/0!</v>
      </c>
      <c r="G9" s="20" t="e">
        <f>(XI.1_FA!F40+XI.1_FA!F45)/XI.1_FA!F36</f>
        <v>#DIV/0!</v>
      </c>
      <c r="H9" s="20" t="e">
        <f>(XI.1_FA!G40+XI.1_FA!G45)/XI.1_FA!G36</f>
        <v>#DIV/0!</v>
      </c>
      <c r="I9" s="20" t="e">
        <f>(XI.1_FA!H40+XI.1_FA!H45)/XI.1_FA!H36</f>
        <v>#DIV/0!</v>
      </c>
      <c r="J9" s="20" t="e">
        <f>(XI.1_FA!I40+XI.1_FA!I45)/XI.1_FA!I36</f>
        <v>#DIV/0!</v>
      </c>
      <c r="K9" s="20" t="e">
        <f>(XI.1_FA!J40+XI.1_FA!J45)/XI.1_FA!J36</f>
        <v>#DIV/0!</v>
      </c>
      <c r="L9" s="694"/>
    </row>
    <row r="10" spans="1:13" s="90" customFormat="1" ht="62.4" customHeight="1" thickBot="1" x14ac:dyDescent="0.35">
      <c r="A10" s="131">
        <v>4</v>
      </c>
      <c r="B10" s="1169" t="str">
        <f>+SVARBU!A14</f>
        <v>Einamojo likvidumo koeficientas</v>
      </c>
      <c r="C10" s="1170"/>
      <c r="D10" s="1171" t="s">
        <v>1353</v>
      </c>
      <c r="E10" s="632" t="e">
        <f>+XI.1_FA!D22/XI.1_FA!D45</f>
        <v>#DIV/0!</v>
      </c>
      <c r="F10" s="632" t="e">
        <f>+XI.1_FA!E22/XI.1_FA!E45</f>
        <v>#DIV/0!</v>
      </c>
      <c r="G10" s="632" t="e">
        <f>+XI.1_FA!F22/XI.1_FA!F45</f>
        <v>#DIV/0!</v>
      </c>
      <c r="H10" s="632" t="e">
        <f>+XI.1_FA!G22/XI.1_FA!G45</f>
        <v>#DIV/0!</v>
      </c>
      <c r="I10" s="632" t="e">
        <f>+XI.1_FA!H22/XI.1_FA!H45</f>
        <v>#DIV/0!</v>
      </c>
      <c r="J10" s="632" t="e">
        <f>+XI.1_FA!I22/XI.1_FA!I45</f>
        <v>#DIV/0!</v>
      </c>
      <c r="K10" s="632" t="e">
        <f>+XI.1_FA!J22/XI.1_FA!J45</f>
        <v>#DIV/0!</v>
      </c>
      <c r="L10" s="694"/>
    </row>
    <row r="11" spans="1:13" s="10" customFormat="1" x14ac:dyDescent="0.3">
      <c r="A11" s="132"/>
      <c r="B11" s="1145"/>
      <c r="C11" s="1145"/>
      <c r="D11" s="133"/>
      <c r="E11" s="133"/>
      <c r="F11" s="133"/>
      <c r="G11" s="133"/>
      <c r="H11" s="133"/>
      <c r="I11" s="133"/>
      <c r="J11" s="133"/>
      <c r="K11" s="133"/>
    </row>
    <row r="12" spans="1:13" s="10" customFormat="1" x14ac:dyDescent="0.3">
      <c r="A12" s="132"/>
      <c r="B12" s="1145"/>
      <c r="C12" s="1145"/>
      <c r="D12" s="133"/>
      <c r="E12" s="133"/>
      <c r="F12" s="133"/>
      <c r="G12" s="133"/>
      <c r="H12" s="133"/>
      <c r="I12" s="133"/>
      <c r="J12" s="133"/>
      <c r="K12" s="133"/>
    </row>
    <row r="13" spans="1:13" s="10" customFormat="1" x14ac:dyDescent="0.3">
      <c r="A13" s="132"/>
      <c r="B13" s="1145"/>
      <c r="C13" s="1145"/>
      <c r="D13" s="133"/>
      <c r="E13" s="133"/>
      <c r="F13" s="133"/>
      <c r="G13" s="133"/>
      <c r="H13" s="133"/>
      <c r="I13" s="133"/>
      <c r="J13" s="133"/>
      <c r="K13" s="133"/>
    </row>
    <row r="14" spans="1:13" s="10" customFormat="1" x14ac:dyDescent="0.3">
      <c r="A14" s="132"/>
      <c r="B14" s="1145"/>
      <c r="C14" s="1145"/>
      <c r="D14" s="133"/>
      <c r="E14" s="133"/>
      <c r="F14" s="133"/>
      <c r="G14" s="133"/>
      <c r="H14" s="133"/>
      <c r="I14" s="133"/>
      <c r="J14" s="133"/>
      <c r="K14" s="133"/>
    </row>
    <row r="15" spans="1:13" s="10" customFormat="1" x14ac:dyDescent="0.3">
      <c r="A15" s="132"/>
      <c r="B15" s="1145"/>
      <c r="C15" s="1145"/>
      <c r="D15" s="133"/>
      <c r="E15" s="133"/>
      <c r="F15" s="133"/>
      <c r="G15" s="133"/>
      <c r="H15" s="133"/>
      <c r="I15" s="133"/>
      <c r="J15" s="133"/>
      <c r="K15" s="133"/>
    </row>
    <row r="16" spans="1:13" s="10" customFormat="1" x14ac:dyDescent="0.3">
      <c r="A16" s="132"/>
      <c r="B16" s="1145"/>
      <c r="C16" s="1145"/>
      <c r="D16" s="133"/>
      <c r="E16" s="133"/>
      <c r="F16" s="133"/>
      <c r="G16" s="133"/>
      <c r="H16" s="133"/>
      <c r="I16" s="133"/>
      <c r="J16" s="133"/>
      <c r="K16" s="133"/>
    </row>
    <row r="17" spans="1:11" s="10" customFormat="1" x14ac:dyDescent="0.3">
      <c r="A17" s="132"/>
      <c r="B17" s="1145"/>
      <c r="C17" s="1145"/>
      <c r="D17" s="133"/>
      <c r="E17" s="133"/>
      <c r="F17" s="133"/>
      <c r="G17" s="133"/>
      <c r="H17" s="133"/>
      <c r="I17" s="133"/>
      <c r="J17" s="133"/>
      <c r="K17" s="133"/>
    </row>
    <row r="18" spans="1:11" s="10" customFormat="1" x14ac:dyDescent="0.3">
      <c r="A18" s="132"/>
      <c r="B18" s="1145"/>
      <c r="C18" s="1145"/>
      <c r="D18" s="133"/>
      <c r="E18" s="133"/>
      <c r="F18" s="133"/>
      <c r="G18" s="133"/>
      <c r="H18" s="133"/>
      <c r="I18" s="133"/>
      <c r="J18" s="133"/>
      <c r="K18" s="133"/>
    </row>
    <row r="19" spans="1:11" s="10" customFormat="1" x14ac:dyDescent="0.3">
      <c r="A19" s="132"/>
      <c r="B19" s="1145"/>
      <c r="C19" s="1145"/>
      <c r="D19" s="133"/>
      <c r="E19" s="133"/>
      <c r="F19" s="133"/>
      <c r="G19" s="133"/>
      <c r="H19" s="133"/>
      <c r="I19" s="133"/>
      <c r="J19" s="133"/>
      <c r="K19" s="133"/>
    </row>
  </sheetData>
  <sheetProtection algorithmName="SHA-512" hashValue="cNH0aNiC67GsOeyak/680qo06n6sMAmax0VAdkciOgjIRw/UybOrdA+C0l4Lfw1LGZkugQi8UIcxIRMEQQBVag==" saltValue="CjztbNR7AO7W+BuzF589zQ==" spinCount="100000" sheet="1" objects="1" scenarios="1"/>
  <mergeCells count="18">
    <mergeCell ref="A4:A5"/>
    <mergeCell ref="B4:C4"/>
    <mergeCell ref="E4:K4"/>
    <mergeCell ref="B17:C17"/>
    <mergeCell ref="B18:C18"/>
    <mergeCell ref="B19:C19"/>
    <mergeCell ref="D4:D5"/>
    <mergeCell ref="B11:C11"/>
    <mergeCell ref="B12:C12"/>
    <mergeCell ref="B13:C13"/>
    <mergeCell ref="B14:C14"/>
    <mergeCell ref="B15:C15"/>
    <mergeCell ref="B16:C16"/>
    <mergeCell ref="B6:C6"/>
    <mergeCell ref="B7:C7"/>
    <mergeCell ref="B8:C8"/>
    <mergeCell ref="B9:C9"/>
    <mergeCell ref="B10:C10"/>
  </mergeCells>
  <phoneticPr fontId="7" type="noConversion"/>
  <conditionalFormatting sqref="E7:K7">
    <cfRule type="cellIs" dxfId="8" priority="7" operator="lessThan">
      <formula>2</formula>
    </cfRule>
  </conditionalFormatting>
  <conditionalFormatting sqref="E10:K10">
    <cfRule type="cellIs" dxfId="7" priority="5" operator="greaterThan">
      <formula>1</formula>
    </cfRule>
  </conditionalFormatting>
  <conditionalFormatting sqref="E8:K8">
    <cfRule type="cellIs" dxfId="6" priority="4" operator="lessThan">
      <formula>0</formula>
    </cfRule>
  </conditionalFormatting>
  <conditionalFormatting sqref="E9:K9">
    <cfRule type="cellIs" dxfId="5" priority="2" operator="greaterThan">
      <formula>0.85</formula>
    </cfRule>
  </conditionalFormatting>
  <conditionalFormatting sqref="E10:K10">
    <cfRule type="cellIs" dxfId="4" priority="1" operator="greaterThan">
      <formula>1</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BBF4-1792-46C4-AD76-C6EEA7AD3E9C}">
  <sheetPr>
    <tabColor theme="8"/>
  </sheetPr>
  <dimension ref="A1:L19"/>
  <sheetViews>
    <sheetView zoomScale="120" zoomScaleNormal="120" workbookViewId="0"/>
  </sheetViews>
  <sheetFormatPr defaultRowHeight="14.4" x14ac:dyDescent="0.3"/>
  <cols>
    <col min="1" max="1" width="7" style="1" customWidth="1"/>
    <col min="2" max="2" width="7.33203125" style="1" customWidth="1"/>
    <col min="3" max="3" width="3.33203125" style="1" customWidth="1"/>
    <col min="4" max="4" width="64.21875" style="1" customWidth="1"/>
    <col min="5" max="5" width="15.33203125" style="1" customWidth="1"/>
    <col min="6" max="11" width="14.21875" style="1" customWidth="1"/>
    <col min="12" max="12" width="60" style="1" customWidth="1"/>
    <col min="13" max="16384" width="8.88671875" style="1"/>
  </cols>
  <sheetData>
    <row r="1" spans="1:12" s="2" customFormat="1" ht="19.2" customHeight="1" x14ac:dyDescent="0.3">
      <c r="A1" s="483" t="s">
        <v>654</v>
      </c>
      <c r="B1" s="631" t="s">
        <v>655</v>
      </c>
      <c r="C1" s="573"/>
      <c r="D1" s="573"/>
      <c r="E1" s="687"/>
      <c r="F1" s="687"/>
      <c r="G1" s="687"/>
      <c r="H1" s="473"/>
      <c r="I1" s="473"/>
      <c r="J1" s="473"/>
      <c r="K1" s="711"/>
      <c r="L1" s="694"/>
    </row>
    <row r="2" spans="1:12" s="109" customFormat="1" ht="20.399999999999999" customHeight="1" x14ac:dyDescent="0.3">
      <c r="A2" s="628"/>
      <c r="B2" s="629" t="s">
        <v>656</v>
      </c>
      <c r="C2" s="629"/>
      <c r="D2" s="630"/>
      <c r="E2" s="630"/>
      <c r="F2" s="630"/>
      <c r="G2" s="630"/>
      <c r="H2" s="630"/>
      <c r="I2" s="630"/>
      <c r="J2" s="630"/>
      <c r="K2" s="712"/>
      <c r="L2" s="694"/>
    </row>
    <row r="3" spans="1:12" s="109" customFormat="1" ht="20.399999999999999" customHeight="1" x14ac:dyDescent="0.3">
      <c r="A3" s="427" t="s">
        <v>676</v>
      </c>
      <c r="B3" s="428" t="s">
        <v>677</v>
      </c>
      <c r="C3" s="429"/>
      <c r="D3" s="430"/>
      <c r="E3" s="430"/>
      <c r="F3" s="430"/>
      <c r="G3" s="430"/>
      <c r="H3" s="430"/>
      <c r="I3" s="430"/>
      <c r="J3" s="430"/>
      <c r="K3" s="714"/>
      <c r="L3" s="694"/>
    </row>
    <row r="4" spans="1:12" s="90" customFormat="1" x14ac:dyDescent="0.3">
      <c r="A4" s="1140" t="s">
        <v>191</v>
      </c>
      <c r="B4" s="1138" t="s">
        <v>268</v>
      </c>
      <c r="C4" s="1139"/>
      <c r="D4" s="1161" t="s">
        <v>657</v>
      </c>
      <c r="E4" s="1135" t="s">
        <v>27</v>
      </c>
      <c r="F4" s="1136"/>
      <c r="G4" s="1136"/>
      <c r="H4" s="1136"/>
      <c r="I4" s="1136"/>
      <c r="J4" s="1136"/>
      <c r="K4" s="1163"/>
      <c r="L4" s="694"/>
    </row>
    <row r="5" spans="1:12" s="90" customFormat="1" x14ac:dyDescent="0.3">
      <c r="A5" s="1141"/>
      <c r="B5" s="117"/>
      <c r="C5" s="118"/>
      <c r="D5" s="1162"/>
      <c r="E5" s="29" t="str">
        <f>+XI.1_JA!D6</f>
        <v>-</v>
      </c>
      <c r="F5" s="29" t="str">
        <f>+XI.1_JA!E6</f>
        <v>-</v>
      </c>
      <c r="G5" s="29" t="str">
        <f>+XI.1_JA!F6</f>
        <v>-</v>
      </c>
      <c r="H5" s="29" t="str">
        <f>+XI.1_JA!G6</f>
        <v>-</v>
      </c>
      <c r="I5" s="29" t="str">
        <f>+XI.1_JA!H6</f>
        <v>-</v>
      </c>
      <c r="J5" s="29" t="str">
        <f>+XI.1_JA!I6</f>
        <v>-</v>
      </c>
      <c r="K5" s="29" t="str">
        <f>+XI.1_JA!J6</f>
        <v>-</v>
      </c>
      <c r="L5" s="694"/>
    </row>
    <row r="6" spans="1:12" s="90" customFormat="1" x14ac:dyDescent="0.3">
      <c r="A6" s="128">
        <v>1</v>
      </c>
      <c r="B6" s="1126">
        <v>2</v>
      </c>
      <c r="C6" s="1127"/>
      <c r="D6" s="574">
        <v>3</v>
      </c>
      <c r="E6" s="139">
        <v>4</v>
      </c>
      <c r="F6" s="113">
        <v>5</v>
      </c>
      <c r="G6" s="113">
        <v>6</v>
      </c>
      <c r="H6" s="113">
        <v>7</v>
      </c>
      <c r="I6" s="113">
        <v>8</v>
      </c>
      <c r="J6" s="113">
        <v>9</v>
      </c>
      <c r="K6" s="113">
        <v>10</v>
      </c>
      <c r="L6" s="694"/>
    </row>
    <row r="7" spans="1:12" s="90" customFormat="1" ht="81.599999999999994" customHeight="1" x14ac:dyDescent="0.3">
      <c r="A7" s="103">
        <v>1</v>
      </c>
      <c r="B7" s="1166" t="s">
        <v>658</v>
      </c>
      <c r="C7" s="1167"/>
      <c r="D7" s="1180" t="s">
        <v>1351</v>
      </c>
      <c r="E7" s="20" t="e">
        <f>XI.2_JA!E28/(XI.2_JA!E8+XI.2_JA!E14)*100</f>
        <v>#DIV/0!</v>
      </c>
      <c r="F7" s="20" t="e">
        <f>XI.2_JA!F28/(XI.2_JA!F8+XI.2_JA!F14)*100</f>
        <v>#DIV/0!</v>
      </c>
      <c r="G7" s="20" t="e">
        <f>XI.2_JA!G28/(XI.2_JA!G8+XI.2_JA!G14)*100</f>
        <v>#DIV/0!</v>
      </c>
      <c r="H7" s="20" t="e">
        <f>XI.2_JA!H28/(XI.2_JA!H8+XI.2_JA!H14)*100</f>
        <v>#DIV/0!</v>
      </c>
      <c r="I7" s="20" t="e">
        <f>XI.2_JA!I28/(XI.2_JA!I8+XI.2_JA!I14)*100</f>
        <v>#DIV/0!</v>
      </c>
      <c r="J7" s="20" t="e">
        <f>XI.2_JA!J28/(XI.2_JA!J8+XI.2_JA!J14)*100</f>
        <v>#DIV/0!</v>
      </c>
      <c r="K7" s="20" t="e">
        <f>XI.2_JA!K28/(XI.2_JA!K8+XI.2_JA!K14)*100</f>
        <v>#DIV/0!</v>
      </c>
      <c r="L7" s="694"/>
    </row>
    <row r="8" spans="1:12" s="90" customFormat="1" ht="147.6" customHeight="1" x14ac:dyDescent="0.3">
      <c r="A8" s="103">
        <v>2</v>
      </c>
      <c r="B8" s="1166" t="str">
        <f>+SVARBU!A12</f>
        <v>Paskolų padengimo rodiklis</v>
      </c>
      <c r="C8" s="1167"/>
      <c r="D8" s="1180" t="s">
        <v>1358</v>
      </c>
      <c r="E8" s="20" t="e">
        <f>+(XI.3_JA!D35+XI.3_JA!D64)/(XI.3_JA!D58+XI.3_JA!D60)</f>
        <v>#DIV/0!</v>
      </c>
      <c r="F8" s="20" t="e">
        <f>+(XI.3_JA!E35+XI.3_JA!E64)/(XI.3_JA!E58+XI.3_JA!E60)</f>
        <v>#DIV/0!</v>
      </c>
      <c r="G8" s="20" t="e">
        <f>+(XI.3_JA!F35+XI.3_JA!F64)/(XI.3_JA!F58+XI.3_JA!F60)</f>
        <v>#DIV/0!</v>
      </c>
      <c r="H8" s="20" t="e">
        <f>+(XI.3_JA!G35+XI.3_JA!G64)/(XI.3_JA!G58+XI.3_JA!G60)</f>
        <v>#DIV/0!</v>
      </c>
      <c r="I8" s="20" t="e">
        <f>+(XI.3_JA!H35+XI.3_JA!H64)/(XI.3_JA!H58+XI.3_JA!H60)</f>
        <v>#DIV/0!</v>
      </c>
      <c r="J8" s="20" t="e">
        <f>+(XI.3_JA!I35+XI.3_JA!I64)/(XI.3_JA!I58+XI.3_JA!I60)</f>
        <v>#DIV/0!</v>
      </c>
      <c r="K8" s="20" t="e">
        <f>+(XI.3_JA!J35+XI.3_JA!J64)/(XI.3_JA!J58+XI.3_JA!J60)</f>
        <v>#DIV/0!</v>
      </c>
      <c r="L8" s="694"/>
    </row>
    <row r="9" spans="1:12" s="90" customFormat="1" ht="131.4" customHeight="1" x14ac:dyDescent="0.3">
      <c r="A9" s="103">
        <v>3</v>
      </c>
      <c r="B9" s="1166" t="s">
        <v>661</v>
      </c>
      <c r="C9" s="1167"/>
      <c r="D9" s="1180" t="s">
        <v>1352</v>
      </c>
      <c r="E9" s="20" t="e">
        <f>(XI.1_JA!D81+XI.1_JA!D90)/XI.1_JA!D59</f>
        <v>#DIV/0!</v>
      </c>
      <c r="F9" s="20" t="e">
        <f>(XI.1_JA!E81+XI.1_JA!E90)/XI.1_JA!E59</f>
        <v>#DIV/0!</v>
      </c>
      <c r="G9" s="20" t="e">
        <f>(XI.1_JA!F81+XI.1_JA!F90)/XI.1_JA!F59</f>
        <v>#DIV/0!</v>
      </c>
      <c r="H9" s="20" t="e">
        <f>(XI.1_JA!G81+XI.1_JA!G90)/XI.1_JA!G59</f>
        <v>#DIV/0!</v>
      </c>
      <c r="I9" s="20" t="e">
        <f>(XI.1_JA!H81+XI.1_JA!H90)/XI.1_JA!H59</f>
        <v>#DIV/0!</v>
      </c>
      <c r="J9" s="20" t="e">
        <f>(XI.1_JA!I81+XI.1_JA!I90)/XI.1_JA!I59</f>
        <v>#DIV/0!</v>
      </c>
      <c r="K9" s="20" t="e">
        <f>(XI.1_JA!J81+XI.1_JA!J90)/XI.1_JA!J59</f>
        <v>#DIV/0!</v>
      </c>
      <c r="L9" s="694"/>
    </row>
    <row r="10" spans="1:12" s="90" customFormat="1" ht="55.8" customHeight="1" thickBot="1" x14ac:dyDescent="0.35">
      <c r="A10" s="131">
        <v>4</v>
      </c>
      <c r="B10" s="1169" t="str">
        <f>+SVARBU!A14</f>
        <v>Einamojo likvidumo koeficientas</v>
      </c>
      <c r="C10" s="1170"/>
      <c r="D10" s="1181" t="s">
        <v>1359</v>
      </c>
      <c r="E10" s="632" t="e">
        <f>+XI.1_JA!D41/XI.1_JA!D90</f>
        <v>#DIV/0!</v>
      </c>
      <c r="F10" s="632" t="e">
        <f>+XI.1_JA!E41/XI.1_JA!E90</f>
        <v>#DIV/0!</v>
      </c>
      <c r="G10" s="632" t="e">
        <f>+XI.1_JA!F41/XI.1_JA!F90</f>
        <v>#DIV/0!</v>
      </c>
      <c r="H10" s="632" t="e">
        <f>+XI.1_JA!G41/XI.1_JA!G90</f>
        <v>#DIV/0!</v>
      </c>
      <c r="I10" s="632" t="e">
        <f>+XI.1_JA!H41/XI.1_JA!H90</f>
        <v>#DIV/0!</v>
      </c>
      <c r="J10" s="632" t="e">
        <f>+XI.1_JA!I41/XI.1_JA!I90</f>
        <v>#DIV/0!</v>
      </c>
      <c r="K10" s="632" t="e">
        <f>+XI.1_JA!J41/XI.1_JA!J90</f>
        <v>#DIV/0!</v>
      </c>
      <c r="L10" s="694"/>
    </row>
    <row r="11" spans="1:12" s="10" customFormat="1" x14ac:dyDescent="0.3">
      <c r="A11" s="132"/>
      <c r="B11" s="1145"/>
      <c r="C11" s="1145"/>
      <c r="D11" s="133"/>
      <c r="E11" s="133"/>
      <c r="F11" s="133"/>
      <c r="G11" s="133"/>
      <c r="H11" s="133"/>
      <c r="I11" s="133"/>
      <c r="J11" s="133"/>
      <c r="K11" s="133"/>
    </row>
    <row r="12" spans="1:12" s="10" customFormat="1" x14ac:dyDescent="0.3">
      <c r="A12" s="132"/>
      <c r="B12" s="1145"/>
      <c r="C12" s="1145"/>
      <c r="D12" s="133"/>
      <c r="E12" s="133"/>
      <c r="F12" s="133"/>
      <c r="G12" s="133"/>
      <c r="H12" s="133"/>
      <c r="I12" s="133"/>
      <c r="J12" s="133"/>
      <c r="K12" s="133"/>
    </row>
    <row r="13" spans="1:12" s="10" customFormat="1" x14ac:dyDescent="0.3">
      <c r="A13" s="132"/>
      <c r="B13" s="1145"/>
      <c r="C13" s="1145"/>
      <c r="D13" s="133"/>
      <c r="E13" s="133"/>
      <c r="F13" s="133"/>
      <c r="G13" s="133"/>
      <c r="H13" s="133"/>
      <c r="I13" s="133"/>
      <c r="J13" s="133"/>
      <c r="K13" s="133"/>
    </row>
    <row r="14" spans="1:12" s="10" customFormat="1" x14ac:dyDescent="0.3">
      <c r="A14" s="132"/>
      <c r="B14" s="1145"/>
      <c r="C14" s="1145"/>
      <c r="D14" s="133"/>
      <c r="E14" s="133"/>
      <c r="F14" s="133"/>
      <c r="G14" s="133"/>
      <c r="H14" s="133"/>
      <c r="I14" s="133"/>
      <c r="J14" s="133"/>
      <c r="K14" s="133"/>
    </row>
    <row r="15" spans="1:12" s="10" customFormat="1" x14ac:dyDescent="0.3">
      <c r="A15" s="132"/>
      <c r="B15" s="1145"/>
      <c r="C15" s="1145"/>
      <c r="D15" s="133"/>
      <c r="E15" s="133"/>
      <c r="F15" s="133"/>
      <c r="G15" s="133"/>
      <c r="H15" s="133"/>
      <c r="I15" s="133"/>
      <c r="J15" s="133"/>
      <c r="K15" s="133"/>
    </row>
    <row r="16" spans="1:12" s="10" customFormat="1" x14ac:dyDescent="0.3">
      <c r="A16" s="132"/>
      <c r="B16" s="1145"/>
      <c r="C16" s="1145"/>
      <c r="D16" s="133"/>
      <c r="E16" s="133"/>
      <c r="F16" s="133"/>
      <c r="G16" s="133"/>
      <c r="H16" s="133"/>
      <c r="I16" s="133"/>
      <c r="J16" s="133"/>
      <c r="K16" s="133"/>
    </row>
    <row r="17" spans="1:11" s="10" customFormat="1" x14ac:dyDescent="0.3">
      <c r="A17" s="132"/>
      <c r="B17" s="1145"/>
      <c r="C17" s="1145"/>
      <c r="D17" s="133"/>
      <c r="E17" s="133"/>
      <c r="F17" s="133"/>
      <c r="G17" s="133"/>
      <c r="H17" s="133"/>
      <c r="I17" s="133"/>
      <c r="J17" s="133"/>
      <c r="K17" s="133"/>
    </row>
    <row r="18" spans="1:11" s="10" customFormat="1" x14ac:dyDescent="0.3">
      <c r="A18" s="132"/>
      <c r="B18" s="1145"/>
      <c r="C18" s="1145"/>
      <c r="D18" s="133"/>
      <c r="E18" s="133"/>
      <c r="F18" s="133"/>
      <c r="G18" s="133"/>
      <c r="H18" s="133"/>
      <c r="I18" s="133"/>
      <c r="J18" s="133"/>
      <c r="K18" s="133"/>
    </row>
    <row r="19" spans="1:11" s="10" customFormat="1" x14ac:dyDescent="0.3">
      <c r="A19" s="132"/>
      <c r="B19" s="1145"/>
      <c r="C19" s="1145"/>
      <c r="D19" s="133"/>
      <c r="E19" s="133"/>
      <c r="F19" s="133"/>
      <c r="G19" s="133"/>
      <c r="H19" s="133"/>
      <c r="I19" s="133"/>
      <c r="J19" s="133"/>
      <c r="K19" s="133"/>
    </row>
  </sheetData>
  <sheetProtection algorithmName="SHA-512" hashValue="/mk3V/9wUx2hO2+QqIE1a1+23j9DuaYRaGlaT61dyWvw1Eev+7exmCy4uxXaw+siAUiTkO4tPuNrknjmpE9zSw==" saltValue="2UxifFFRjkiApHEPeET0xw==" spinCount="100000" sheet="1" objects="1" scenarios="1"/>
  <mergeCells count="18">
    <mergeCell ref="B7:C7"/>
    <mergeCell ref="A4:A5"/>
    <mergeCell ref="B4:C4"/>
    <mergeCell ref="D4:D5"/>
    <mergeCell ref="E4:K4"/>
    <mergeCell ref="B6:C6"/>
    <mergeCell ref="B19:C19"/>
    <mergeCell ref="B8:C8"/>
    <mergeCell ref="B9:C9"/>
    <mergeCell ref="B10:C10"/>
    <mergeCell ref="B11:C11"/>
    <mergeCell ref="B12:C12"/>
    <mergeCell ref="B13:C13"/>
    <mergeCell ref="B14:C14"/>
    <mergeCell ref="B15:C15"/>
    <mergeCell ref="B16:C16"/>
    <mergeCell ref="B17:C17"/>
    <mergeCell ref="B18:C18"/>
  </mergeCells>
  <conditionalFormatting sqref="E7:K7">
    <cfRule type="cellIs" dxfId="3" priority="5" operator="lessThan">
      <formula>2</formula>
    </cfRule>
  </conditionalFormatting>
  <conditionalFormatting sqref="E8:K8">
    <cfRule type="cellIs" dxfId="2" priority="4" operator="lessThan">
      <formula>0</formula>
    </cfRule>
  </conditionalFormatting>
  <conditionalFormatting sqref="E10:K10">
    <cfRule type="cellIs" dxfId="1" priority="2" operator="greaterThan">
      <formula>1</formula>
    </cfRule>
  </conditionalFormatting>
  <conditionalFormatting sqref="E9:K9">
    <cfRule type="cellIs" dxfId="0" priority="1" operator="greaterThan">
      <formula>0.85</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10E2-4532-4C52-9802-A55400AC16D8}">
  <dimension ref="A3:D16"/>
  <sheetViews>
    <sheetView workbookViewId="0">
      <selection activeCell="I14" sqref="I14"/>
    </sheetView>
  </sheetViews>
  <sheetFormatPr defaultRowHeight="14.4" x14ac:dyDescent="0.3"/>
  <cols>
    <col min="4" max="4" width="10.33203125" bestFit="1" customWidth="1"/>
  </cols>
  <sheetData>
    <row r="3" spans="1:4" x14ac:dyDescent="0.3">
      <c r="A3" t="s">
        <v>682</v>
      </c>
    </row>
    <row r="4" spans="1:4" x14ac:dyDescent="0.3">
      <c r="A4" t="s">
        <v>1218</v>
      </c>
      <c r="B4" t="s">
        <v>1231</v>
      </c>
    </row>
    <row r="5" spans="1:4" x14ac:dyDescent="0.3">
      <c r="A5">
        <v>2024</v>
      </c>
      <c r="B5" s="558" t="s">
        <v>1219</v>
      </c>
      <c r="C5">
        <v>0</v>
      </c>
      <c r="D5" s="1177">
        <v>45657</v>
      </c>
    </row>
    <row r="6" spans="1:4" x14ac:dyDescent="0.3">
      <c r="A6">
        <v>2025</v>
      </c>
      <c r="B6" s="558" t="s">
        <v>1220</v>
      </c>
      <c r="C6">
        <v>3</v>
      </c>
      <c r="D6" s="1177">
        <v>46022</v>
      </c>
    </row>
    <row r="7" spans="1:4" x14ac:dyDescent="0.3">
      <c r="A7">
        <v>2026</v>
      </c>
      <c r="B7" s="558" t="s">
        <v>1221</v>
      </c>
      <c r="C7">
        <v>5</v>
      </c>
      <c r="D7" s="1177">
        <v>46387</v>
      </c>
    </row>
    <row r="8" spans="1:4" x14ac:dyDescent="0.3">
      <c r="A8">
        <v>2027</v>
      </c>
      <c r="B8" s="558" t="s">
        <v>1222</v>
      </c>
      <c r="D8" s="1177">
        <v>46752</v>
      </c>
    </row>
    <row r="9" spans="1:4" x14ac:dyDescent="0.3">
      <c r="A9">
        <v>2028</v>
      </c>
      <c r="B9" s="558" t="s">
        <v>1223</v>
      </c>
      <c r="D9" s="1177">
        <v>47118</v>
      </c>
    </row>
    <row r="10" spans="1:4" x14ac:dyDescent="0.3">
      <c r="A10">
        <v>2029</v>
      </c>
      <c r="B10" s="558" t="s">
        <v>1224</v>
      </c>
      <c r="D10" s="1177"/>
    </row>
    <row r="11" spans="1:4" x14ac:dyDescent="0.3">
      <c r="A11">
        <v>2030</v>
      </c>
      <c r="B11" s="558" t="s">
        <v>1225</v>
      </c>
      <c r="D11" s="1177"/>
    </row>
    <row r="12" spans="1:4" x14ac:dyDescent="0.3">
      <c r="A12">
        <v>2031</v>
      </c>
      <c r="B12" s="558" t="s">
        <v>1226</v>
      </c>
      <c r="D12" s="1177"/>
    </row>
    <row r="13" spans="1:4" x14ac:dyDescent="0.3">
      <c r="A13">
        <v>2032</v>
      </c>
      <c r="B13" s="558" t="s">
        <v>1227</v>
      </c>
      <c r="D13" s="1177"/>
    </row>
    <row r="14" spans="1:4" x14ac:dyDescent="0.3">
      <c r="B14" s="558" t="s">
        <v>1228</v>
      </c>
      <c r="D14" s="1177"/>
    </row>
    <row r="15" spans="1:4" x14ac:dyDescent="0.3">
      <c r="B15" s="558" t="s">
        <v>1229</v>
      </c>
    </row>
    <row r="16" spans="1:4" x14ac:dyDescent="0.3">
      <c r="B16" s="558" t="s">
        <v>1230</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69CD-0B40-4F4E-8500-4797A5107B45}">
  <sheetPr codeName="Sheet3"/>
  <dimension ref="A1:J24"/>
  <sheetViews>
    <sheetView workbookViewId="0">
      <selection activeCell="A24" sqref="A24"/>
    </sheetView>
  </sheetViews>
  <sheetFormatPr defaultRowHeight="13.8" x14ac:dyDescent="0.3"/>
  <cols>
    <col min="1" max="1" width="8.88671875" style="366"/>
    <col min="2" max="2" width="84.88671875" style="279" customWidth="1"/>
    <col min="3" max="3" width="8.88671875" style="279"/>
    <col min="4" max="4" width="50.109375" style="279" customWidth="1"/>
    <col min="5" max="16384" width="8.88671875" style="279"/>
  </cols>
  <sheetData>
    <row r="1" spans="1:10" ht="5.4" customHeight="1" x14ac:dyDescent="0.3">
      <c r="A1" s="678"/>
      <c r="B1" s="679"/>
    </row>
    <row r="2" spans="1:10" x14ac:dyDescent="0.3">
      <c r="A2" s="680"/>
      <c r="B2" s="681" t="s">
        <v>1</v>
      </c>
      <c r="D2" s="692"/>
    </row>
    <row r="3" spans="1:10" x14ac:dyDescent="0.3">
      <c r="A3" s="682"/>
      <c r="B3" s="683"/>
      <c r="D3" s="692"/>
    </row>
    <row r="4" spans="1:10" ht="14.4" x14ac:dyDescent="0.3">
      <c r="A4" s="641" t="s">
        <v>152</v>
      </c>
      <c r="B4" s="642" t="str">
        <f>+I!B16</f>
        <v>INFORMACIJA APIE PAREIŠKĖJĄ</v>
      </c>
      <c r="D4" s="692"/>
    </row>
    <row r="5" spans="1:10" ht="14.4" x14ac:dyDescent="0.3">
      <c r="A5" s="641" t="s">
        <v>153</v>
      </c>
      <c r="B5" s="642" t="str">
        <f>+'II-III-IV'!B1</f>
        <v>INFORMACIJA APIE ŪKIO SUBJEKTĄ IR JO VEIKLĄ</v>
      </c>
      <c r="D5" s="692"/>
    </row>
    <row r="6" spans="1:10" ht="14.4" x14ac:dyDescent="0.3">
      <c r="A6" s="641" t="s">
        <v>154</v>
      </c>
      <c r="B6" s="642" t="str">
        <f>+'II-III-IV'!B38</f>
        <v xml:space="preserve">INFORMACIJA APIE NUMATOMĄ GAMINTI PRODUKCIJĄ (PRODUKTUS) IR RINKAS </v>
      </c>
      <c r="D6" s="692"/>
    </row>
    <row r="7" spans="1:10" ht="14.4" x14ac:dyDescent="0.3">
      <c r="A7" s="641" t="s">
        <v>155</v>
      </c>
      <c r="B7" s="642" t="str">
        <f>+'II-III-IV'!B58</f>
        <v>INFORMACIJA APIE ŪKIO SUBJEKTO ORGANIZACINĘ VALDYMO STRUKTŪRĄ IR DARBUOTOJUS</v>
      </c>
      <c r="D7" s="692"/>
    </row>
    <row r="8" spans="1:10" ht="14.4" x14ac:dyDescent="0.3">
      <c r="A8" s="641" t="s">
        <v>156</v>
      </c>
      <c r="B8" s="642" t="str">
        <f>+V!B1</f>
        <v xml:space="preserve">INFORMACIJA APIE PAGRINDINĖS (TIPINĖS) VEIKLOS GAMYBĄ, PARDAVIMUS, PAJAMAS </v>
      </c>
      <c r="D8" s="692"/>
    </row>
    <row r="9" spans="1:10" ht="14.4" x14ac:dyDescent="0.3">
      <c r="A9" s="641" t="s">
        <v>157</v>
      </c>
      <c r="B9" s="642" t="str">
        <f>+VI!B1</f>
        <v>INFORMACIJA APIE PAGRINDINĖS (TIPINĖS) VEIKLOS GAMYBOS IR PASLAUGŲ TEIKIMO SĄNAUDAS</v>
      </c>
      <c r="D9" s="692"/>
    </row>
    <row r="10" spans="1:10" ht="14.4" x14ac:dyDescent="0.3">
      <c r="A10" s="641" t="s">
        <v>176</v>
      </c>
      <c r="B10" s="642" t="str">
        <f>+VII!B1</f>
        <v>INFORMACIJA APIE ŪKIO SUBJEKTO VEIKLOS SĄNAUDAS (EUR)</v>
      </c>
      <c r="D10" s="692"/>
    </row>
    <row r="11" spans="1:10" ht="29.4" customHeight="1" x14ac:dyDescent="0.3">
      <c r="A11" s="641" t="s">
        <v>177</v>
      </c>
      <c r="B11" s="651" t="str">
        <f>+VIII!B1</f>
        <v xml:space="preserve">INFORMACIJA APIE INVESTICIJAS, FINANSAVIMO ŠALTINIUS, INVESTICIJŲ NUSIDĖVĖJIMĄ (AMORTIZACIJĄ) IR DOTACIJŲ, SUSIJUSIŲ SU TURTU, PANAUDOJIMAS </v>
      </c>
      <c r="C11" s="280"/>
      <c r="D11" s="692"/>
      <c r="E11" s="280"/>
      <c r="F11" s="280"/>
      <c r="G11" s="280"/>
      <c r="H11" s="280"/>
      <c r="I11" s="280"/>
      <c r="J11" s="280"/>
    </row>
    <row r="12" spans="1:10" ht="14.4" x14ac:dyDescent="0.3">
      <c r="A12" s="641" t="s">
        <v>286</v>
      </c>
      <c r="B12" s="642" t="str">
        <f>+IX!B1</f>
        <v>ILGALAIKIS MATERIALUSIS IR NEMATERIALUSIS TURTAS (EUR)</v>
      </c>
      <c r="D12" s="692"/>
    </row>
    <row r="13" spans="1:10" ht="14.4" x14ac:dyDescent="0.3">
      <c r="A13" s="641" t="s">
        <v>29</v>
      </c>
      <c r="B13" s="642" t="str">
        <f>+X!B1</f>
        <v>INFORMACIJA APIE PASKOLAS IR (ARBA) FINANSINĘ NUOMĄ (LIZINGĄ) (EUR)</v>
      </c>
      <c r="D13" s="692"/>
    </row>
    <row r="14" spans="1:10" ht="13.8" customHeight="1" x14ac:dyDescent="0.3">
      <c r="A14" s="641" t="s">
        <v>343</v>
      </c>
      <c r="B14" s="643" t="str">
        <f>+XI.1_FA!B1</f>
        <v>FINANSINĖS ATASKAITOS         
(Pildo fiziniai asmenys (ūkininkai)</v>
      </c>
      <c r="D14" s="692"/>
    </row>
    <row r="15" spans="1:10" s="281" customFormat="1" ht="14.4" x14ac:dyDescent="0.3">
      <c r="A15" s="641" t="s">
        <v>659</v>
      </c>
      <c r="B15" s="644" t="str">
        <f>+XI.1_FA!B2</f>
        <v>Balanso lygybės patikrinimas</v>
      </c>
      <c r="C15" s="640"/>
      <c r="D15" s="692"/>
    </row>
    <row r="16" spans="1:10" s="281" customFormat="1" ht="14.4" x14ac:dyDescent="0.3">
      <c r="A16" s="641" t="s">
        <v>522</v>
      </c>
      <c r="B16" s="644" t="str">
        <f>+XI.2_FA!B3</f>
        <v>Pelno (nuostolių) prognozės</v>
      </c>
      <c r="C16" s="640"/>
      <c r="D16" s="692"/>
    </row>
    <row r="17" spans="1:4" s="281" customFormat="1" ht="14.4" x14ac:dyDescent="0.3">
      <c r="A17" s="641" t="s">
        <v>660</v>
      </c>
      <c r="B17" s="644" t="str">
        <f>+XI.3_FA!B3</f>
        <v>Pinigų srautų prognozės</v>
      </c>
      <c r="C17" s="640"/>
      <c r="D17" s="692"/>
    </row>
    <row r="18" spans="1:4" ht="14.4" x14ac:dyDescent="0.3">
      <c r="A18" s="641" t="s">
        <v>570</v>
      </c>
      <c r="B18" s="645" t="str">
        <f>+XI.1_JA!B1</f>
        <v>FINANSINĖS ATASKAITOS         
(Pildo juridiniai asmenys)</v>
      </c>
      <c r="D18" s="692"/>
    </row>
    <row r="19" spans="1:4" s="281" customFormat="1" ht="14.4" x14ac:dyDescent="0.3">
      <c r="A19" s="641" t="s">
        <v>659</v>
      </c>
      <c r="B19" s="646" t="str">
        <f>+XI.1_JA!B3</f>
        <v>Balanso prognozės</v>
      </c>
      <c r="D19" s="692"/>
    </row>
    <row r="20" spans="1:4" s="281" customFormat="1" ht="14.4" x14ac:dyDescent="0.3">
      <c r="A20" s="641" t="s">
        <v>522</v>
      </c>
      <c r="B20" s="646" t="str">
        <f>+XI.2_JA!B3</f>
        <v>Pelno (nuostolių) prognozės</v>
      </c>
      <c r="D20" s="692"/>
    </row>
    <row r="21" spans="1:4" s="281" customFormat="1" ht="14.4" x14ac:dyDescent="0.3">
      <c r="A21" s="641" t="s">
        <v>660</v>
      </c>
      <c r="B21" s="646" t="str">
        <f>+XI.3_JA!B3</f>
        <v>Pinigų srautų prognozės</v>
      </c>
      <c r="D21" s="692"/>
    </row>
    <row r="22" spans="1:4" ht="14.4" x14ac:dyDescent="0.3">
      <c r="A22" s="647" t="s">
        <v>662</v>
      </c>
      <c r="B22" s="642" t="str">
        <f>+XII.1_FA!B1</f>
        <v xml:space="preserve">INFORMACIJA APIE ŪKIO SUBJEKTO EKONOMINIO GYVYBINGUMO RODIKLIUS </v>
      </c>
      <c r="D22" s="692"/>
    </row>
    <row r="23" spans="1:4" ht="14.4" x14ac:dyDescent="0.3">
      <c r="A23" s="648" t="s">
        <v>678</v>
      </c>
      <c r="B23" s="649" t="s">
        <v>679</v>
      </c>
      <c r="D23" s="692"/>
    </row>
    <row r="24" spans="1:4" ht="14.4" x14ac:dyDescent="0.3">
      <c r="A24" s="648" t="s">
        <v>680</v>
      </c>
      <c r="B24" s="650" t="s">
        <v>681</v>
      </c>
      <c r="D24" s="692"/>
    </row>
  </sheetData>
  <sheetProtection algorithmName="SHA-512" hashValue="xt5toeqHKv/Ef+PHhkoXFTch81IS6IVx0ea6DwQcbBbpdPZswbyeGaN+P5CsFpcNGVdUm3ZwH8HEDuo9m3c7vw==" saltValue="Lq9dsSfvDfPgImztDUgzXw==" spinCount="100000" sheet="1" objects="1" scenarios="1"/>
  <phoneticPr fontId="7" type="noConversion"/>
  <hyperlinks>
    <hyperlink ref="A4" location="I!A1" display="I" xr:uid="{190C8FE6-4E7F-4515-BF43-CC5BD3AE6F56}"/>
    <hyperlink ref="A5" location="'II-III-IV'!A1" display="II" xr:uid="{829EC46F-63BC-4BB6-A307-C1C06EE24457}"/>
    <hyperlink ref="A6" location="'II-III-IV'!A38" display="III" xr:uid="{6E5AFED7-864E-4517-B390-5C2889D821DA}"/>
    <hyperlink ref="A7" location="Turinys!A58" display="IV" xr:uid="{12AB938F-847B-425C-9C38-A4167DBFC9CD}"/>
    <hyperlink ref="A8" location="V!A1" display="V" xr:uid="{021E9910-C4E4-4303-AB7C-F82C518E1739}"/>
    <hyperlink ref="A9" location="VI!A1" display="VI" xr:uid="{2172F21C-3E48-4B15-B044-C85B56A8D547}"/>
    <hyperlink ref="A10" location="VII!A1" display="VII" xr:uid="{4D9D9474-9749-47C0-BE14-19307F801EF9}"/>
    <hyperlink ref="A11" location="VIII!A1" display="VIII" xr:uid="{2BCCDBDE-FA91-43FE-A54A-4A2C036A25DA}"/>
    <hyperlink ref="A12" location="IX!A1" display="IX" xr:uid="{E2B86168-8B29-49DD-8917-BD3B4CBAFF28}"/>
    <hyperlink ref="A13" location="X!A1" display="X" xr:uid="{2B0BBFAB-169D-41A1-B8C3-9C2B5B39C864}"/>
    <hyperlink ref="A14" location="XI.1_FA!A1" display="XI.I" xr:uid="{9587BDFB-6C21-497B-8F1D-3BE2AD06DDA7}"/>
    <hyperlink ref="A15" location="XI.1_FA!A1" display="XI.1" xr:uid="{85AD83E2-9FD7-4162-B49C-96C3EF428BC3}"/>
    <hyperlink ref="A16" location="XI.2_FA!A1" display="XI.2" xr:uid="{2A9F5428-9863-4CEF-8FE3-EB9FFC2D0117}"/>
    <hyperlink ref="A17" location="XI.3_FA!A1" display="XI.3" xr:uid="{2B24B153-9FA6-46E5-80D4-CC4C231973E3}"/>
    <hyperlink ref="A18" location="XI.1_JA!A1" display="XI.II" xr:uid="{D6FA693A-F46D-4CBD-88D2-CB412FADD18A}"/>
    <hyperlink ref="A19" location="XI.1_JA!A1" display="XI.1" xr:uid="{7712B873-D1EE-43E6-8CD1-E8BD7A233E70}"/>
    <hyperlink ref="A20" location="XI.2_JA!A1" display="XI.2" xr:uid="{D2BAA29C-E0F6-476A-95B9-D0927D41F2D2}"/>
    <hyperlink ref="A21" location="XI.3_JA!A1" display="XI.3" xr:uid="{C2E0314D-C2CF-47C5-8E41-E96D328FBF65}"/>
    <hyperlink ref="A23" location="XII.1_FA!A1" display="XII.I" xr:uid="{A0C8CDFB-E205-46A8-A30E-84E3AAA21E2F}"/>
    <hyperlink ref="A24" location="XII.2_JA!A1" display="XII.II" xr:uid="{88042E97-3846-4758-A712-BD619E08452B}"/>
  </hyperlink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5657-6787-4EE9-A8BE-ADDBE4EB55B7}">
  <sheetPr codeName="Sheet4"/>
  <dimension ref="A1:M29"/>
  <sheetViews>
    <sheetView topLeftCell="A4" workbookViewId="0">
      <selection activeCell="L16" sqref="L16"/>
    </sheetView>
  </sheetViews>
  <sheetFormatPr defaultRowHeight="14.4" x14ac:dyDescent="0.3"/>
  <cols>
    <col min="1" max="12" width="8.88671875" style="1"/>
    <col min="13" max="13" width="67.5546875" style="1" customWidth="1"/>
    <col min="14" max="16384" width="8.88671875" style="1"/>
  </cols>
  <sheetData>
    <row r="1" spans="1:13" x14ac:dyDescent="0.3">
      <c r="A1" s="664"/>
      <c r="B1" s="10"/>
      <c r="C1" s="10"/>
      <c r="D1" s="10"/>
      <c r="E1" s="10"/>
      <c r="F1" s="10"/>
      <c r="G1" s="10"/>
      <c r="H1" s="10"/>
      <c r="I1" s="10"/>
      <c r="J1" s="10"/>
      <c r="K1" s="665"/>
    </row>
    <row r="2" spans="1:13" x14ac:dyDescent="0.3">
      <c r="A2" s="664"/>
      <c r="B2" s="10"/>
      <c r="C2" s="10"/>
      <c r="D2" s="10"/>
      <c r="E2" s="10"/>
      <c r="F2" s="10"/>
      <c r="G2" s="10"/>
      <c r="H2" s="10"/>
      <c r="I2" s="10"/>
      <c r="J2" s="10"/>
      <c r="K2" s="665"/>
    </row>
    <row r="3" spans="1:13" ht="44.4" customHeight="1" x14ac:dyDescent="0.3">
      <c r="A3" s="664"/>
      <c r="B3" s="1009"/>
      <c r="C3" s="1009"/>
      <c r="D3" s="1009"/>
      <c r="E3" s="1009"/>
      <c r="F3" s="1009"/>
      <c r="G3" s="1009"/>
      <c r="H3" s="1009"/>
      <c r="I3" s="1009"/>
      <c r="J3" s="1009"/>
      <c r="K3" s="665"/>
    </row>
    <row r="4" spans="1:13" x14ac:dyDescent="0.3">
      <c r="A4" s="664"/>
      <c r="B4" s="1010" t="s">
        <v>2</v>
      </c>
      <c r="C4" s="1010"/>
      <c r="D4" s="1010"/>
      <c r="E4" s="1010"/>
      <c r="F4" s="1010"/>
      <c r="G4" s="1010"/>
      <c r="H4" s="1010"/>
      <c r="I4" s="1010"/>
      <c r="J4" s="1010"/>
      <c r="K4" s="665"/>
    </row>
    <row r="5" spans="1:13" x14ac:dyDescent="0.3">
      <c r="A5" s="664"/>
      <c r="B5" s="10"/>
      <c r="C5" s="10"/>
      <c r="D5" s="10"/>
      <c r="E5" s="10"/>
      <c r="F5" s="10"/>
      <c r="G5" s="10"/>
      <c r="H5" s="10"/>
      <c r="I5" s="10"/>
      <c r="J5" s="10"/>
      <c r="K5" s="665"/>
      <c r="M5" s="693"/>
    </row>
    <row r="6" spans="1:13" x14ac:dyDescent="0.3">
      <c r="A6" s="664"/>
      <c r="B6" s="10"/>
      <c r="C6" s="10"/>
      <c r="D6" s="10"/>
      <c r="E6" s="10"/>
      <c r="F6" s="10"/>
      <c r="G6" s="10"/>
      <c r="H6" s="10"/>
      <c r="I6" s="10"/>
      <c r="J6" s="10"/>
      <c r="K6" s="665"/>
      <c r="M6" s="693"/>
    </row>
    <row r="7" spans="1:13" x14ac:dyDescent="0.3">
      <c r="A7" s="1011" t="s">
        <v>460</v>
      </c>
      <c r="B7" s="1012"/>
      <c r="C7" s="1012"/>
      <c r="D7" s="1012"/>
      <c r="E7" s="1012"/>
      <c r="F7" s="1012"/>
      <c r="G7" s="1012"/>
      <c r="H7" s="1012"/>
      <c r="I7" s="1012"/>
      <c r="J7" s="1012"/>
      <c r="K7" s="1013"/>
      <c r="M7" s="693"/>
    </row>
    <row r="8" spans="1:13" ht="76.8" customHeight="1" x14ac:dyDescent="0.3">
      <c r="A8" s="1014" t="s">
        <v>1350</v>
      </c>
      <c r="B8" s="1012"/>
      <c r="C8" s="1012"/>
      <c r="D8" s="1012"/>
      <c r="E8" s="1012"/>
      <c r="F8" s="1012"/>
      <c r="G8" s="1012"/>
      <c r="H8" s="1012"/>
      <c r="I8" s="1012"/>
      <c r="J8" s="1012"/>
      <c r="K8" s="1013"/>
      <c r="M8" s="693"/>
    </row>
    <row r="9" spans="1:13" ht="14.4" customHeight="1" x14ac:dyDescent="0.3">
      <c r="A9" s="666"/>
      <c r="B9" s="667"/>
      <c r="C9" s="667"/>
      <c r="D9" s="667"/>
      <c r="E9" s="667"/>
      <c r="F9" s="667"/>
      <c r="G9" s="667"/>
      <c r="H9" s="667"/>
      <c r="I9" s="667"/>
      <c r="J9" s="667"/>
      <c r="K9" s="668"/>
      <c r="M9" s="693"/>
    </row>
    <row r="10" spans="1:13" x14ac:dyDescent="0.3">
      <c r="A10" s="669"/>
      <c r="B10" s="46"/>
      <c r="C10" s="46"/>
      <c r="D10" s="46"/>
      <c r="E10" s="1015"/>
      <c r="F10" s="1016"/>
      <c r="G10" s="1016"/>
      <c r="H10" s="46"/>
      <c r="I10" s="46"/>
      <c r="J10" s="46"/>
      <c r="K10" s="670"/>
      <c r="M10" s="693"/>
    </row>
    <row r="11" spans="1:13" x14ac:dyDescent="0.3">
      <c r="A11" s="664"/>
      <c r="B11" s="10"/>
      <c r="C11" s="10"/>
      <c r="D11" s="10"/>
      <c r="E11" s="10"/>
      <c r="F11" s="715" t="s">
        <v>3</v>
      </c>
      <c r="G11" s="10"/>
      <c r="H11" s="10"/>
      <c r="I11" s="10"/>
      <c r="J11" s="10"/>
      <c r="K11" s="665"/>
      <c r="M11" s="693"/>
    </row>
    <row r="12" spans="1:13" x14ac:dyDescent="0.3">
      <c r="A12" s="664"/>
      <c r="B12" s="10"/>
      <c r="C12" s="10"/>
      <c r="D12" s="10"/>
      <c r="E12" s="10"/>
      <c r="F12" s="10"/>
      <c r="G12" s="10"/>
      <c r="H12" s="10"/>
      <c r="I12" s="10"/>
      <c r="J12" s="10"/>
      <c r="K12" s="665"/>
      <c r="M12" s="693"/>
    </row>
    <row r="13" spans="1:13" x14ac:dyDescent="0.3">
      <c r="A13" s="664"/>
      <c r="B13" s="10"/>
      <c r="C13" s="10"/>
      <c r="D13" s="10"/>
      <c r="E13" s="1009"/>
      <c r="F13" s="1009"/>
      <c r="G13" s="1009"/>
      <c r="H13" s="10"/>
      <c r="I13" s="10"/>
      <c r="J13" s="10"/>
      <c r="K13" s="665"/>
      <c r="M13" s="693"/>
    </row>
    <row r="14" spans="1:13" x14ac:dyDescent="0.3">
      <c r="A14" s="664"/>
      <c r="B14" s="10"/>
      <c r="C14" s="10"/>
      <c r="D14" s="10"/>
      <c r="E14" s="1017" t="s">
        <v>4</v>
      </c>
      <c r="F14" s="1017"/>
      <c r="G14" s="1017"/>
      <c r="H14" s="10"/>
      <c r="I14" s="10"/>
      <c r="J14" s="10"/>
      <c r="K14" s="665"/>
      <c r="M14" s="693"/>
    </row>
    <row r="15" spans="1:13" x14ac:dyDescent="0.3">
      <c r="A15" s="664"/>
      <c r="B15" s="10"/>
      <c r="C15" s="10"/>
      <c r="D15" s="10"/>
      <c r="E15" s="10"/>
      <c r="F15" s="10"/>
      <c r="G15" s="10"/>
      <c r="H15" s="10"/>
      <c r="I15" s="10"/>
      <c r="J15" s="10"/>
      <c r="K15" s="665"/>
      <c r="M15" s="693"/>
    </row>
    <row r="16" spans="1:13" x14ac:dyDescent="0.3">
      <c r="A16" s="671" t="s">
        <v>5</v>
      </c>
      <c r="B16" s="39" t="s">
        <v>0</v>
      </c>
      <c r="C16" s="39"/>
      <c r="D16" s="39"/>
      <c r="E16" s="39"/>
      <c r="F16" s="39"/>
      <c r="G16" s="39"/>
      <c r="H16" s="39"/>
      <c r="I16" s="39"/>
      <c r="J16" s="39"/>
      <c r="K16" s="672"/>
      <c r="M16" s="693"/>
    </row>
    <row r="17" spans="1:13" x14ac:dyDescent="0.3">
      <c r="A17" s="673" t="s">
        <v>684</v>
      </c>
      <c r="B17" s="5" t="s">
        <v>6</v>
      </c>
      <c r="C17" s="6"/>
      <c r="D17" s="6"/>
      <c r="E17" s="7"/>
      <c r="F17" s="1024"/>
      <c r="G17" s="1024"/>
      <c r="H17" s="1024"/>
      <c r="I17" s="1024"/>
      <c r="J17" s="1024"/>
      <c r="K17" s="1025"/>
      <c r="M17" s="693"/>
    </row>
    <row r="18" spans="1:13" ht="28.2" customHeight="1" x14ac:dyDescent="0.3">
      <c r="A18" s="674"/>
      <c r="B18" s="1018" t="s">
        <v>7</v>
      </c>
      <c r="C18" s="1019"/>
      <c r="D18" s="1019"/>
      <c r="E18" s="1020"/>
      <c r="F18" s="1024"/>
      <c r="G18" s="1024"/>
      <c r="H18" s="1024"/>
      <c r="I18" s="1024"/>
      <c r="J18" s="1024"/>
      <c r="K18" s="1025"/>
      <c r="M18" s="693"/>
    </row>
    <row r="19" spans="1:13" x14ac:dyDescent="0.3">
      <c r="A19" s="664" t="s">
        <v>685</v>
      </c>
      <c r="B19" s="8" t="s">
        <v>8</v>
      </c>
      <c r="C19" s="10"/>
      <c r="D19" s="10"/>
      <c r="E19" s="11"/>
      <c r="F19" s="1024"/>
      <c r="G19" s="1024"/>
      <c r="H19" s="1024"/>
      <c r="I19" s="1024"/>
      <c r="J19" s="1024"/>
      <c r="K19" s="1025"/>
      <c r="M19" s="693"/>
    </row>
    <row r="20" spans="1:13" x14ac:dyDescent="0.3">
      <c r="A20" s="664"/>
      <c r="B20" s="1021" t="s">
        <v>9</v>
      </c>
      <c r="C20" s="1022"/>
      <c r="D20" s="1022"/>
      <c r="E20" s="1023"/>
      <c r="F20" s="1024"/>
      <c r="G20" s="1024"/>
      <c r="H20" s="1024"/>
      <c r="I20" s="1024"/>
      <c r="J20" s="1024"/>
      <c r="K20" s="1025"/>
      <c r="M20" s="693"/>
    </row>
    <row r="21" spans="1:13" x14ac:dyDescent="0.3">
      <c r="A21" s="674"/>
      <c r="B21" s="1018"/>
      <c r="C21" s="1019"/>
      <c r="D21" s="1019"/>
      <c r="E21" s="1020"/>
      <c r="F21" s="1024"/>
      <c r="G21" s="1024"/>
      <c r="H21" s="1024"/>
      <c r="I21" s="1024"/>
      <c r="J21" s="1024"/>
      <c r="K21" s="1025"/>
      <c r="M21" s="693"/>
    </row>
    <row r="22" spans="1:13" x14ac:dyDescent="0.3">
      <c r="A22" s="664"/>
      <c r="B22" s="10"/>
      <c r="C22" s="10"/>
      <c r="D22" s="10"/>
      <c r="E22" s="10"/>
      <c r="F22" s="10"/>
      <c r="G22" s="10"/>
      <c r="H22" s="10"/>
      <c r="I22" s="10"/>
      <c r="J22" s="10"/>
      <c r="K22" s="665"/>
      <c r="M22" s="693"/>
    </row>
    <row r="23" spans="1:13" x14ac:dyDescent="0.3">
      <c r="A23" s="664"/>
      <c r="B23" s="10"/>
      <c r="C23" s="10"/>
      <c r="D23" s="10"/>
      <c r="E23" s="10"/>
      <c r="F23" s="10"/>
      <c r="G23" s="10"/>
      <c r="H23" s="10"/>
      <c r="I23" s="10"/>
      <c r="J23" s="10"/>
      <c r="K23" s="665"/>
      <c r="M23" s="693"/>
    </row>
    <row r="24" spans="1:13" x14ac:dyDescent="0.3">
      <c r="A24" s="664"/>
      <c r="B24" s="10"/>
      <c r="C24" s="10"/>
      <c r="D24" s="10"/>
      <c r="E24" s="10"/>
      <c r="F24" s="10"/>
      <c r="G24" s="10"/>
      <c r="H24" s="10"/>
      <c r="I24" s="10"/>
      <c r="J24" s="10"/>
      <c r="K24" s="665"/>
      <c r="M24" s="693"/>
    </row>
    <row r="25" spans="1:13" x14ac:dyDescent="0.3">
      <c r="A25" s="664"/>
      <c r="B25" s="10"/>
      <c r="C25" s="10"/>
      <c r="D25" s="10"/>
      <c r="E25" s="10"/>
      <c r="F25" s="10"/>
      <c r="G25" s="10"/>
      <c r="H25" s="10"/>
      <c r="I25" s="10"/>
      <c r="J25" s="10"/>
      <c r="K25" s="665"/>
      <c r="M25" s="693"/>
    </row>
    <row r="26" spans="1:13" x14ac:dyDescent="0.3">
      <c r="A26" s="664"/>
      <c r="B26" s="10"/>
      <c r="C26" s="10"/>
      <c r="D26" s="10"/>
      <c r="E26" s="10"/>
      <c r="F26" s="10"/>
      <c r="G26" s="10"/>
      <c r="H26" s="10"/>
      <c r="I26" s="10"/>
      <c r="J26" s="10"/>
      <c r="K26" s="665"/>
      <c r="M26" s="693"/>
    </row>
    <row r="27" spans="1:13" x14ac:dyDescent="0.3">
      <c r="A27" s="664"/>
      <c r="B27" s="10"/>
      <c r="C27" s="10"/>
      <c r="D27" s="10"/>
      <c r="E27" s="10"/>
      <c r="F27" s="10"/>
      <c r="G27" s="10"/>
      <c r="H27" s="10"/>
      <c r="I27" s="10"/>
      <c r="J27" s="10"/>
      <c r="K27" s="665"/>
      <c r="M27" s="693"/>
    </row>
    <row r="28" spans="1:13" x14ac:dyDescent="0.3">
      <c r="A28" s="664"/>
      <c r="B28" s="10"/>
      <c r="C28" s="10"/>
      <c r="D28" s="10"/>
      <c r="E28" s="10"/>
      <c r="F28" s="10"/>
      <c r="G28" s="10"/>
      <c r="H28" s="10"/>
      <c r="I28" s="10"/>
      <c r="J28" s="10"/>
      <c r="K28" s="665"/>
      <c r="M28" s="693"/>
    </row>
    <row r="29" spans="1:13" x14ac:dyDescent="0.3">
      <c r="A29" s="675"/>
      <c r="B29" s="676"/>
      <c r="C29" s="676"/>
      <c r="D29" s="676"/>
      <c r="E29" s="676"/>
      <c r="F29" s="676"/>
      <c r="G29" s="676"/>
      <c r="H29" s="676"/>
      <c r="I29" s="676"/>
      <c r="J29" s="676"/>
      <c r="K29" s="677"/>
      <c r="M29" s="693"/>
    </row>
  </sheetData>
  <sheetProtection algorithmName="SHA-512" hashValue="KShBPzgeugwlQTRlCHwIzJ6upMRpiFueGyhb9DfwD1MLUjTssi+QpjxQvQNe7HmUdtES9IkqmqQteZwm/xneaA==" saltValue="tIREHCnVe+n9Dxe6YY2Dfw==" spinCount="100000" sheet="1" objects="1" scenarios="1"/>
  <mergeCells count="11">
    <mergeCell ref="E13:G13"/>
    <mergeCell ref="E14:G14"/>
    <mergeCell ref="B18:E18"/>
    <mergeCell ref="B20:E21"/>
    <mergeCell ref="F17:K18"/>
    <mergeCell ref="F19:K21"/>
    <mergeCell ref="B3:J3"/>
    <mergeCell ref="B4:J4"/>
    <mergeCell ref="A7:K7"/>
    <mergeCell ref="A8:K8"/>
    <mergeCell ref="E10:G10"/>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4696-6E7A-4FDD-B0FA-FD6487B6E76E}">
  <sheetPr codeName="Sheet5"/>
  <dimension ref="A1:T83"/>
  <sheetViews>
    <sheetView zoomScale="90" zoomScaleNormal="90" workbookViewId="0">
      <selection activeCell="A38" sqref="A38"/>
    </sheetView>
  </sheetViews>
  <sheetFormatPr defaultRowHeight="14.4" x14ac:dyDescent="0.3"/>
  <cols>
    <col min="1" max="1" width="8.88671875" style="259"/>
    <col min="2" max="2" width="134.21875" style="1" customWidth="1"/>
    <col min="3" max="3" width="8.88671875" style="10"/>
    <col min="4" max="4" width="94.44140625" style="10" customWidth="1"/>
    <col min="5" max="16" width="8.88671875" style="10"/>
    <col min="17" max="16384" width="8.88671875" style="1"/>
  </cols>
  <sheetData>
    <row r="1" spans="1:16" s="2" customFormat="1" x14ac:dyDescent="0.3">
      <c r="A1" s="256" t="s">
        <v>10</v>
      </c>
      <c r="B1" s="695" t="s">
        <v>11</v>
      </c>
      <c r="C1" s="47"/>
      <c r="D1" s="694"/>
      <c r="E1" s="47"/>
      <c r="F1" s="47"/>
      <c r="G1" s="47"/>
      <c r="H1" s="47"/>
      <c r="I1" s="47"/>
      <c r="J1" s="47"/>
      <c r="K1" s="47"/>
      <c r="L1" s="47"/>
      <c r="M1" s="47"/>
      <c r="N1" s="47"/>
      <c r="O1" s="47"/>
      <c r="P1" s="47"/>
    </row>
    <row r="2" spans="1:16" s="2" customFormat="1" x14ac:dyDescent="0.3">
      <c r="A2" s="257" t="s">
        <v>262</v>
      </c>
      <c r="B2" s="24" t="s">
        <v>12</v>
      </c>
      <c r="C2" s="47"/>
      <c r="D2" s="694"/>
      <c r="E2" s="47"/>
      <c r="F2" s="47"/>
      <c r="G2" s="47"/>
      <c r="H2" s="47"/>
      <c r="I2" s="47"/>
      <c r="J2" s="47"/>
      <c r="K2" s="47"/>
      <c r="L2" s="47"/>
      <c r="M2" s="47"/>
      <c r="N2" s="47"/>
      <c r="O2" s="47"/>
      <c r="P2" s="47"/>
    </row>
    <row r="3" spans="1:16" s="3" customFormat="1" ht="34.200000000000003" customHeight="1" x14ac:dyDescent="0.3">
      <c r="A3" s="267"/>
      <c r="B3" s="696" t="s">
        <v>13</v>
      </c>
      <c r="C3" s="48"/>
      <c r="D3" s="694"/>
      <c r="E3" s="48"/>
      <c r="F3" s="48"/>
      <c r="G3" s="48"/>
      <c r="H3" s="48"/>
      <c r="I3" s="48"/>
      <c r="J3" s="48"/>
      <c r="K3" s="48"/>
      <c r="L3" s="48"/>
      <c r="M3" s="48"/>
      <c r="N3" s="48"/>
      <c r="O3" s="48"/>
      <c r="P3" s="48"/>
    </row>
    <row r="4" spans="1:16" x14ac:dyDescent="0.3">
      <c r="A4" s="268"/>
      <c r="B4" s="1026"/>
      <c r="C4" s="49"/>
      <c r="D4" s="694"/>
      <c r="E4" s="49"/>
      <c r="F4" s="49"/>
      <c r="G4" s="49"/>
      <c r="H4" s="49"/>
      <c r="I4" s="49"/>
      <c r="J4" s="49"/>
      <c r="K4" s="49"/>
      <c r="L4" s="49"/>
      <c r="M4" s="49"/>
      <c r="N4" s="49"/>
      <c r="O4" s="49"/>
      <c r="P4" s="49"/>
    </row>
    <row r="5" spans="1:16" x14ac:dyDescent="0.3">
      <c r="A5" s="269"/>
      <c r="B5" s="1027"/>
      <c r="C5" s="49"/>
      <c r="D5" s="694"/>
      <c r="E5" s="49"/>
      <c r="F5" s="49"/>
      <c r="G5" s="49"/>
      <c r="H5" s="49"/>
      <c r="I5" s="49"/>
      <c r="J5" s="49"/>
      <c r="K5" s="49"/>
      <c r="L5" s="49"/>
      <c r="M5" s="49"/>
      <c r="N5" s="49"/>
      <c r="O5" s="49"/>
      <c r="P5" s="49"/>
    </row>
    <row r="6" spans="1:16" x14ac:dyDescent="0.3">
      <c r="A6" s="269"/>
      <c r="B6" s="1027"/>
      <c r="C6" s="49"/>
      <c r="D6" s="694"/>
      <c r="E6" s="49"/>
      <c r="F6" s="49"/>
      <c r="G6" s="49"/>
      <c r="H6" s="49"/>
      <c r="I6" s="49"/>
      <c r="J6" s="49"/>
      <c r="K6" s="49"/>
      <c r="L6" s="49"/>
      <c r="M6" s="49"/>
      <c r="N6" s="49"/>
      <c r="O6" s="49"/>
      <c r="P6" s="49"/>
    </row>
    <row r="7" spans="1:16" x14ac:dyDescent="0.3">
      <c r="A7" s="269"/>
      <c r="B7" s="1027"/>
      <c r="C7" s="49"/>
      <c r="D7" s="694"/>
      <c r="E7" s="49"/>
      <c r="F7" s="49"/>
      <c r="G7" s="49"/>
      <c r="H7" s="49"/>
      <c r="I7" s="49"/>
      <c r="J7" s="49"/>
      <c r="K7" s="49"/>
      <c r="L7" s="49"/>
      <c r="M7" s="49"/>
      <c r="N7" s="49"/>
      <c r="O7" s="49"/>
      <c r="P7" s="49"/>
    </row>
    <row r="8" spans="1:16" x14ac:dyDescent="0.3">
      <c r="A8" s="269"/>
      <c r="B8" s="1027"/>
      <c r="C8" s="49"/>
      <c r="D8" s="694"/>
      <c r="E8" s="49"/>
      <c r="F8" s="49"/>
      <c r="G8" s="49"/>
      <c r="H8" s="49"/>
      <c r="I8" s="49"/>
      <c r="J8" s="49"/>
      <c r="K8" s="49"/>
      <c r="L8" s="49"/>
      <c r="M8" s="49"/>
      <c r="N8" s="49"/>
      <c r="O8" s="49"/>
      <c r="P8" s="49"/>
    </row>
    <row r="9" spans="1:16" x14ac:dyDescent="0.3">
      <c r="A9" s="269"/>
      <c r="B9" s="1027"/>
      <c r="C9" s="49"/>
      <c r="D9" s="694"/>
      <c r="E9" s="49"/>
      <c r="F9" s="49"/>
      <c r="G9" s="49"/>
      <c r="H9" s="49"/>
      <c r="I9" s="49"/>
      <c r="J9" s="49"/>
      <c r="K9" s="49"/>
      <c r="L9" s="49"/>
      <c r="M9" s="49"/>
      <c r="N9" s="49"/>
      <c r="O9" s="49"/>
      <c r="P9" s="49"/>
    </row>
    <row r="10" spans="1:16" x14ac:dyDescent="0.3">
      <c r="A10" s="269"/>
      <c r="B10" s="1027"/>
      <c r="C10" s="49"/>
      <c r="D10" s="694"/>
      <c r="E10" s="49"/>
      <c r="F10" s="49"/>
      <c r="G10" s="49"/>
      <c r="H10" s="49"/>
      <c r="I10" s="49"/>
      <c r="J10" s="49"/>
      <c r="K10" s="49"/>
      <c r="L10" s="49"/>
      <c r="M10" s="49"/>
      <c r="N10" s="49"/>
      <c r="O10" s="49"/>
      <c r="P10" s="49"/>
    </row>
    <row r="11" spans="1:16" x14ac:dyDescent="0.3">
      <c r="A11" s="269"/>
      <c r="B11" s="1027"/>
      <c r="C11" s="49"/>
      <c r="D11" s="694"/>
      <c r="E11" s="49"/>
      <c r="F11" s="49"/>
      <c r="G11" s="49"/>
      <c r="H11" s="49"/>
      <c r="I11" s="49"/>
      <c r="J11" s="49"/>
      <c r="K11" s="49"/>
      <c r="L11" s="49"/>
      <c r="M11" s="49"/>
      <c r="N11" s="49"/>
      <c r="O11" s="49"/>
      <c r="P11" s="49"/>
    </row>
    <row r="12" spans="1:16" x14ac:dyDescent="0.3">
      <c r="A12" s="269"/>
      <c r="B12" s="1027"/>
      <c r="C12" s="49"/>
      <c r="D12" s="694"/>
      <c r="E12" s="49"/>
      <c r="F12" s="49"/>
      <c r="G12" s="49"/>
      <c r="H12" s="49"/>
      <c r="I12" s="49"/>
      <c r="J12" s="49"/>
      <c r="K12" s="49"/>
      <c r="L12" s="49"/>
      <c r="M12" s="49"/>
      <c r="N12" s="49"/>
      <c r="O12" s="49"/>
      <c r="P12" s="49"/>
    </row>
    <row r="13" spans="1:16" x14ac:dyDescent="0.3">
      <c r="A13" s="269"/>
      <c r="B13" s="1027"/>
      <c r="C13" s="49"/>
      <c r="D13" s="694"/>
      <c r="E13" s="49"/>
      <c r="F13" s="49"/>
      <c r="G13" s="49"/>
      <c r="H13" s="49"/>
      <c r="I13" s="49"/>
      <c r="J13" s="49"/>
      <c r="K13" s="49"/>
      <c r="L13" s="49"/>
      <c r="M13" s="49"/>
      <c r="N13" s="49"/>
      <c r="O13" s="49"/>
      <c r="P13" s="49"/>
    </row>
    <row r="14" spans="1:16" x14ac:dyDescent="0.3">
      <c r="A14" s="269"/>
      <c r="B14" s="1027"/>
      <c r="C14" s="49"/>
      <c r="D14" s="694"/>
      <c r="E14" s="49"/>
      <c r="F14" s="49"/>
      <c r="G14" s="49"/>
      <c r="H14" s="49"/>
      <c r="I14" s="49"/>
      <c r="J14" s="49"/>
      <c r="K14" s="49"/>
      <c r="L14" s="49"/>
      <c r="M14" s="49"/>
      <c r="N14" s="49"/>
      <c r="O14" s="49"/>
      <c r="P14" s="49"/>
    </row>
    <row r="15" spans="1:16" x14ac:dyDescent="0.3">
      <c r="A15" s="269"/>
      <c r="B15" s="1027"/>
      <c r="C15" s="49"/>
      <c r="D15" s="694"/>
      <c r="E15" s="49"/>
      <c r="F15" s="49"/>
      <c r="G15" s="49"/>
      <c r="H15" s="49"/>
      <c r="I15" s="49"/>
      <c r="J15" s="49"/>
      <c r="K15" s="49"/>
      <c r="L15" s="49"/>
      <c r="M15" s="49"/>
      <c r="N15" s="49"/>
      <c r="O15" s="49"/>
      <c r="P15" s="49"/>
    </row>
    <row r="16" spans="1:16" x14ac:dyDescent="0.3">
      <c r="A16" s="269"/>
      <c r="B16" s="1027"/>
      <c r="C16" s="49"/>
      <c r="D16" s="694"/>
      <c r="E16" s="49"/>
      <c r="F16" s="49"/>
      <c r="G16" s="49"/>
      <c r="H16" s="49"/>
      <c r="I16" s="49"/>
      <c r="J16" s="49"/>
      <c r="K16" s="49"/>
      <c r="L16" s="49"/>
      <c r="M16" s="49"/>
      <c r="N16" s="49"/>
      <c r="O16" s="49"/>
      <c r="P16" s="49"/>
    </row>
    <row r="17" spans="1:20" x14ac:dyDescent="0.3">
      <c r="A17" s="269"/>
      <c r="B17" s="1027"/>
      <c r="C17" s="49"/>
      <c r="D17" s="694"/>
      <c r="E17" s="49"/>
      <c r="F17" s="49"/>
      <c r="G17" s="49"/>
      <c r="H17" s="49"/>
      <c r="I17" s="49"/>
      <c r="J17" s="49"/>
      <c r="K17" s="49"/>
      <c r="L17" s="49"/>
      <c r="M17" s="49"/>
      <c r="N17" s="49"/>
      <c r="O17" s="49"/>
      <c r="P17" s="49"/>
    </row>
    <row r="18" spans="1:20" x14ac:dyDescent="0.3">
      <c r="A18" s="269"/>
      <c r="B18" s="1027"/>
      <c r="C18" s="49"/>
      <c r="D18" s="694"/>
      <c r="E18" s="49"/>
      <c r="F18" s="49"/>
      <c r="G18" s="49"/>
      <c r="H18" s="49"/>
      <c r="I18" s="49"/>
      <c r="J18" s="49"/>
      <c r="K18" s="49"/>
      <c r="L18" s="49"/>
      <c r="M18" s="49"/>
      <c r="N18" s="49"/>
      <c r="O18" s="49"/>
      <c r="P18" s="49"/>
    </row>
    <row r="19" spans="1:20" x14ac:dyDescent="0.3">
      <c r="A19" s="270"/>
      <c r="B19" s="1028"/>
      <c r="C19" s="49"/>
      <c r="D19" s="694"/>
      <c r="E19" s="49"/>
      <c r="F19" s="49"/>
      <c r="G19" s="49"/>
      <c r="H19" s="49"/>
      <c r="I19" s="49"/>
      <c r="J19" s="49"/>
      <c r="K19" s="49"/>
      <c r="L19" s="49"/>
      <c r="M19" s="49"/>
      <c r="N19" s="49"/>
      <c r="O19" s="49"/>
      <c r="P19" s="49"/>
    </row>
    <row r="20" spans="1:20" s="2" customFormat="1" x14ac:dyDescent="0.3">
      <c r="A20" s="257" t="s">
        <v>263</v>
      </c>
      <c r="B20" s="24" t="s">
        <v>462</v>
      </c>
      <c r="C20" s="47"/>
      <c r="D20" s="694"/>
      <c r="E20" s="47"/>
      <c r="F20" s="47"/>
      <c r="G20" s="47"/>
      <c r="H20" s="47"/>
      <c r="I20" s="47"/>
      <c r="J20" s="47"/>
      <c r="K20" s="47"/>
      <c r="L20" s="47"/>
      <c r="M20" s="47"/>
      <c r="N20" s="47"/>
      <c r="O20" s="47"/>
      <c r="P20" s="47"/>
    </row>
    <row r="21" spans="1:20" ht="57" customHeight="1" x14ac:dyDescent="0.3">
      <c r="A21" s="271"/>
      <c r="B21" s="697" t="s">
        <v>461</v>
      </c>
      <c r="C21" s="48"/>
      <c r="D21" s="694"/>
      <c r="E21" s="48"/>
      <c r="F21" s="48"/>
      <c r="G21" s="48"/>
      <c r="H21" s="48"/>
      <c r="I21" s="48"/>
      <c r="J21" s="48"/>
      <c r="K21" s="48"/>
      <c r="L21" s="48"/>
      <c r="M21" s="48"/>
      <c r="N21" s="48"/>
      <c r="O21" s="48"/>
      <c r="P21" s="48"/>
    </row>
    <row r="22" spans="1:20" x14ac:dyDescent="0.3">
      <c r="A22" s="268"/>
      <c r="B22" s="1026"/>
      <c r="C22" s="49"/>
      <c r="D22" s="694"/>
      <c r="E22" s="49"/>
      <c r="F22" s="49"/>
      <c r="G22" s="49"/>
      <c r="H22" s="49"/>
      <c r="I22" s="49"/>
      <c r="J22" s="49"/>
      <c r="K22" s="49"/>
      <c r="L22" s="49"/>
      <c r="M22" s="49"/>
      <c r="N22" s="49"/>
      <c r="O22" s="49"/>
      <c r="P22" s="49"/>
    </row>
    <row r="23" spans="1:20" x14ac:dyDescent="0.3">
      <c r="A23" s="269"/>
      <c r="B23" s="1027"/>
      <c r="C23" s="49"/>
      <c r="D23" s="694"/>
      <c r="E23" s="49"/>
      <c r="F23" s="49"/>
      <c r="G23" s="49"/>
      <c r="H23" s="49"/>
      <c r="I23" s="49"/>
      <c r="J23" s="49"/>
      <c r="K23" s="49"/>
      <c r="L23" s="49"/>
      <c r="M23" s="49"/>
      <c r="N23" s="49"/>
      <c r="O23" s="49"/>
      <c r="P23" s="49"/>
    </row>
    <row r="24" spans="1:20" x14ac:dyDescent="0.3">
      <c r="A24" s="269"/>
      <c r="B24" s="1027"/>
      <c r="C24" s="49"/>
      <c r="D24" s="694"/>
      <c r="E24" s="49"/>
      <c r="F24" s="49"/>
      <c r="G24" s="49"/>
      <c r="H24" s="49"/>
      <c r="I24" s="49"/>
      <c r="J24" s="49"/>
      <c r="K24" s="49"/>
      <c r="L24" s="49"/>
      <c r="M24" s="49"/>
      <c r="N24" s="49"/>
      <c r="O24" s="49"/>
      <c r="P24" s="49"/>
    </row>
    <row r="25" spans="1:20" x14ac:dyDescent="0.3">
      <c r="A25" s="269"/>
      <c r="B25" s="1027"/>
      <c r="C25" s="49"/>
      <c r="D25" s="694"/>
      <c r="E25" s="49"/>
      <c r="F25" s="49"/>
      <c r="G25" s="49"/>
      <c r="H25" s="49"/>
      <c r="I25" s="49"/>
      <c r="J25" s="49"/>
      <c r="K25" s="49"/>
      <c r="L25" s="49"/>
      <c r="M25" s="49"/>
      <c r="N25" s="49"/>
      <c r="O25" s="49"/>
      <c r="P25" s="49"/>
    </row>
    <row r="26" spans="1:20" x14ac:dyDescent="0.3">
      <c r="A26" s="269"/>
      <c r="B26" s="1027"/>
      <c r="C26" s="49"/>
      <c r="D26" s="694"/>
      <c r="E26" s="49"/>
      <c r="F26" s="49"/>
      <c r="G26" s="49"/>
      <c r="H26" s="49"/>
      <c r="I26" s="49"/>
      <c r="J26" s="49"/>
      <c r="K26" s="49"/>
      <c r="L26" s="49"/>
      <c r="M26" s="49"/>
      <c r="N26" s="49"/>
      <c r="O26" s="49"/>
      <c r="P26" s="49"/>
    </row>
    <row r="27" spans="1:20" x14ac:dyDescent="0.3">
      <c r="A27" s="269"/>
      <c r="B27" s="1027"/>
      <c r="C27" s="49"/>
      <c r="D27" s="694"/>
      <c r="E27" s="49"/>
      <c r="F27" s="49"/>
      <c r="G27" s="49"/>
      <c r="H27" s="49"/>
      <c r="I27" s="49"/>
      <c r="J27" s="49"/>
      <c r="K27" s="49"/>
      <c r="L27" s="49"/>
      <c r="M27" s="49"/>
      <c r="N27" s="49"/>
      <c r="O27" s="49"/>
      <c r="P27" s="49"/>
    </row>
    <row r="28" spans="1:20" x14ac:dyDescent="0.3">
      <c r="A28" s="269"/>
      <c r="B28" s="1027"/>
      <c r="C28" s="49"/>
      <c r="D28" s="694"/>
      <c r="E28" s="49"/>
      <c r="F28" s="49"/>
      <c r="G28" s="49"/>
      <c r="H28" s="49"/>
      <c r="I28" s="49"/>
      <c r="J28" s="49"/>
      <c r="K28" s="49"/>
      <c r="L28" s="49"/>
      <c r="M28" s="49"/>
      <c r="N28" s="49"/>
      <c r="O28" s="49"/>
      <c r="P28" s="49"/>
      <c r="T28" s="9"/>
    </row>
    <row r="29" spans="1:20" x14ac:dyDescent="0.3">
      <c r="A29" s="269"/>
      <c r="B29" s="1027"/>
      <c r="C29" s="49"/>
      <c r="D29" s="694"/>
      <c r="E29" s="49"/>
      <c r="F29" s="49"/>
      <c r="G29" s="49"/>
      <c r="H29" s="49"/>
      <c r="I29" s="49"/>
      <c r="J29" s="49"/>
      <c r="K29" s="49"/>
      <c r="L29" s="49"/>
      <c r="M29" s="49"/>
      <c r="N29" s="49"/>
      <c r="O29" s="49"/>
      <c r="P29" s="49"/>
    </row>
    <row r="30" spans="1:20" x14ac:dyDescent="0.3">
      <c r="A30" s="269"/>
      <c r="B30" s="1027"/>
      <c r="C30" s="49"/>
      <c r="D30" s="694"/>
      <c r="E30" s="49"/>
      <c r="F30" s="49"/>
      <c r="G30" s="49"/>
      <c r="H30" s="49"/>
      <c r="I30" s="49"/>
      <c r="J30" s="49"/>
      <c r="K30" s="49"/>
      <c r="L30" s="49"/>
      <c r="M30" s="49"/>
      <c r="N30" s="49"/>
      <c r="O30" s="49"/>
      <c r="P30" s="49"/>
    </row>
    <row r="31" spans="1:20" x14ac:dyDescent="0.3">
      <c r="A31" s="269"/>
      <c r="B31" s="1027"/>
      <c r="C31" s="49"/>
      <c r="D31" s="694"/>
      <c r="E31" s="49"/>
      <c r="F31" s="49"/>
      <c r="G31" s="49"/>
      <c r="H31" s="49"/>
      <c r="I31" s="49"/>
      <c r="J31" s="49"/>
      <c r="K31" s="49"/>
      <c r="L31" s="49"/>
      <c r="M31" s="49"/>
      <c r="N31" s="49"/>
      <c r="O31" s="49"/>
      <c r="P31" s="49"/>
    </row>
    <row r="32" spans="1:20" x14ac:dyDescent="0.3">
      <c r="A32" s="269"/>
      <c r="B32" s="1027"/>
      <c r="C32" s="49"/>
      <c r="D32" s="694"/>
      <c r="E32" s="49"/>
      <c r="F32" s="49"/>
      <c r="G32" s="49"/>
      <c r="H32" s="49"/>
      <c r="I32" s="49"/>
      <c r="J32" s="49"/>
      <c r="K32" s="49"/>
      <c r="L32" s="49"/>
      <c r="M32" s="49"/>
      <c r="N32" s="49"/>
      <c r="O32" s="49"/>
      <c r="P32" s="49"/>
    </row>
    <row r="33" spans="1:16" x14ac:dyDescent="0.3">
      <c r="A33" s="269"/>
      <c r="B33" s="1027"/>
      <c r="C33" s="49"/>
      <c r="D33" s="694"/>
      <c r="E33" s="49"/>
      <c r="F33" s="49"/>
      <c r="G33" s="49"/>
      <c r="H33" s="49"/>
      <c r="I33" s="49"/>
      <c r="J33" s="49"/>
      <c r="K33" s="49"/>
      <c r="L33" s="49"/>
      <c r="M33" s="49"/>
      <c r="N33" s="49"/>
      <c r="O33" s="49"/>
      <c r="P33" s="49"/>
    </row>
    <row r="34" spans="1:16" x14ac:dyDescent="0.3">
      <c r="A34" s="269"/>
      <c r="B34" s="1027"/>
      <c r="C34" s="49"/>
      <c r="D34" s="694"/>
      <c r="E34" s="49"/>
      <c r="F34" s="49"/>
      <c r="G34" s="49"/>
      <c r="H34" s="49"/>
      <c r="I34" s="49"/>
      <c r="J34" s="49"/>
      <c r="K34" s="49"/>
      <c r="L34" s="49"/>
      <c r="M34" s="49"/>
      <c r="N34" s="49"/>
      <c r="O34" s="49"/>
      <c r="P34" s="49"/>
    </row>
    <row r="35" spans="1:16" x14ac:dyDescent="0.3">
      <c r="A35" s="269"/>
      <c r="B35" s="1027"/>
      <c r="C35" s="49"/>
      <c r="D35" s="694"/>
      <c r="E35" s="49"/>
      <c r="F35" s="49"/>
      <c r="G35" s="49"/>
      <c r="H35" s="49"/>
      <c r="I35" s="49"/>
      <c r="J35" s="49"/>
      <c r="K35" s="49"/>
      <c r="L35" s="49"/>
      <c r="M35" s="49"/>
      <c r="N35" s="49"/>
      <c r="O35" s="49"/>
      <c r="P35" s="49"/>
    </row>
    <row r="36" spans="1:16" x14ac:dyDescent="0.3">
      <c r="A36" s="270"/>
      <c r="B36" s="1028"/>
      <c r="C36" s="49"/>
      <c r="D36" s="694"/>
      <c r="E36" s="49"/>
      <c r="F36" s="49"/>
      <c r="G36" s="49"/>
      <c r="H36" s="49"/>
      <c r="I36" s="49"/>
      <c r="J36" s="49"/>
      <c r="K36" s="49"/>
      <c r="L36" s="49"/>
      <c r="M36" s="49"/>
      <c r="N36" s="49"/>
      <c r="O36" s="49"/>
      <c r="P36" s="49"/>
    </row>
    <row r="37" spans="1:16" x14ac:dyDescent="0.3">
      <c r="A37" s="272"/>
      <c r="B37" s="11"/>
      <c r="D37" s="694"/>
    </row>
    <row r="38" spans="1:16" s="2" customFormat="1" x14ac:dyDescent="0.3">
      <c r="A38" s="266" t="s">
        <v>14</v>
      </c>
      <c r="B38" s="698" t="s">
        <v>15</v>
      </c>
      <c r="C38" s="50"/>
      <c r="D38" s="694"/>
      <c r="E38" s="50"/>
      <c r="F38" s="50"/>
      <c r="G38" s="50"/>
      <c r="H38" s="50"/>
      <c r="I38" s="50"/>
      <c r="J38" s="50"/>
      <c r="K38" s="50"/>
      <c r="L38" s="50"/>
      <c r="M38" s="50"/>
      <c r="N38" s="50"/>
      <c r="O38" s="50"/>
      <c r="P38" s="50"/>
    </row>
    <row r="39" spans="1:16" s="3" customFormat="1" x14ac:dyDescent="0.3">
      <c r="A39" s="273"/>
      <c r="B39" s="699" t="s">
        <v>16</v>
      </c>
      <c r="C39" s="51"/>
      <c r="D39" s="694"/>
      <c r="E39" s="51"/>
      <c r="F39" s="51"/>
      <c r="G39" s="51"/>
      <c r="H39" s="51"/>
      <c r="I39" s="51"/>
      <c r="J39" s="51"/>
      <c r="K39" s="51"/>
      <c r="L39" s="51"/>
      <c r="M39" s="51"/>
      <c r="N39" s="51"/>
      <c r="O39" s="51"/>
      <c r="P39" s="51"/>
    </row>
    <row r="40" spans="1:16" x14ac:dyDescent="0.3">
      <c r="A40" s="268"/>
      <c r="B40" s="1026"/>
      <c r="C40" s="49"/>
      <c r="D40" s="694"/>
      <c r="E40" s="49"/>
      <c r="F40" s="49"/>
      <c r="G40" s="49"/>
      <c r="H40" s="49"/>
      <c r="I40" s="49"/>
      <c r="J40" s="49"/>
      <c r="K40" s="49"/>
      <c r="L40" s="49"/>
      <c r="M40" s="49"/>
      <c r="N40" s="49"/>
      <c r="O40" s="49"/>
      <c r="P40" s="49"/>
    </row>
    <row r="41" spans="1:16" x14ac:dyDescent="0.3">
      <c r="A41" s="269"/>
      <c r="B41" s="1027"/>
      <c r="C41" s="49"/>
      <c r="D41" s="694"/>
      <c r="E41" s="49"/>
      <c r="F41" s="49"/>
      <c r="G41" s="49"/>
      <c r="H41" s="49"/>
      <c r="I41" s="49"/>
      <c r="J41" s="49"/>
      <c r="K41" s="49"/>
      <c r="L41" s="49"/>
      <c r="M41" s="49"/>
      <c r="N41" s="49"/>
      <c r="O41" s="49"/>
      <c r="P41" s="49"/>
    </row>
    <row r="42" spans="1:16" x14ac:dyDescent="0.3">
      <c r="A42" s="269"/>
      <c r="B42" s="1027"/>
      <c r="C42" s="49"/>
      <c r="D42" s="694"/>
      <c r="E42" s="49"/>
      <c r="F42" s="49"/>
      <c r="G42" s="49"/>
      <c r="H42" s="49"/>
      <c r="I42" s="49"/>
      <c r="J42" s="49"/>
      <c r="K42" s="49"/>
      <c r="L42" s="49"/>
      <c r="M42" s="49"/>
      <c r="N42" s="49"/>
      <c r="O42" s="49"/>
      <c r="P42" s="49"/>
    </row>
    <row r="43" spans="1:16" x14ac:dyDescent="0.3">
      <c r="A43" s="269"/>
      <c r="B43" s="1027"/>
      <c r="C43" s="49"/>
      <c r="D43" s="694"/>
      <c r="E43" s="49"/>
      <c r="F43" s="49"/>
      <c r="G43" s="49"/>
      <c r="H43" s="49"/>
      <c r="I43" s="49"/>
      <c r="J43" s="49"/>
      <c r="K43" s="49"/>
      <c r="L43" s="49"/>
      <c r="M43" s="49"/>
      <c r="N43" s="49"/>
      <c r="O43" s="49"/>
      <c r="P43" s="49"/>
    </row>
    <row r="44" spans="1:16" x14ac:dyDescent="0.3">
      <c r="A44" s="269"/>
      <c r="B44" s="1027"/>
      <c r="C44" s="49"/>
      <c r="D44" s="694"/>
      <c r="E44" s="49"/>
      <c r="F44" s="49"/>
      <c r="G44" s="49"/>
      <c r="H44" s="49"/>
      <c r="I44" s="49"/>
      <c r="J44" s="49"/>
      <c r="K44" s="49"/>
      <c r="L44" s="49"/>
      <c r="M44" s="49"/>
      <c r="N44" s="49"/>
      <c r="O44" s="49"/>
      <c r="P44" s="49"/>
    </row>
    <row r="45" spans="1:16" x14ac:dyDescent="0.3">
      <c r="A45" s="269"/>
      <c r="B45" s="1027"/>
      <c r="C45" s="49"/>
      <c r="D45" s="694"/>
      <c r="E45" s="49"/>
      <c r="F45" s="49"/>
      <c r="G45" s="49"/>
      <c r="H45" s="49"/>
      <c r="I45" s="49"/>
      <c r="J45" s="49"/>
      <c r="K45" s="49"/>
      <c r="L45" s="49"/>
      <c r="M45" s="49"/>
      <c r="N45" s="49"/>
      <c r="O45" s="49"/>
      <c r="P45" s="49"/>
    </row>
    <row r="46" spans="1:16" x14ac:dyDescent="0.3">
      <c r="A46" s="269"/>
      <c r="B46" s="1027"/>
      <c r="C46" s="49"/>
      <c r="D46" s="694"/>
      <c r="E46" s="49"/>
      <c r="F46" s="49"/>
      <c r="G46" s="49"/>
      <c r="H46" s="49"/>
      <c r="I46" s="49"/>
      <c r="J46" s="49"/>
      <c r="K46" s="49"/>
      <c r="L46" s="49"/>
      <c r="M46" s="49"/>
      <c r="N46" s="49"/>
      <c r="O46" s="49"/>
      <c r="P46" s="49"/>
    </row>
    <row r="47" spans="1:16" x14ac:dyDescent="0.3">
      <c r="A47" s="269"/>
      <c r="B47" s="1027"/>
      <c r="C47" s="49"/>
      <c r="D47" s="694"/>
      <c r="E47" s="49"/>
      <c r="F47" s="49"/>
      <c r="G47" s="49"/>
      <c r="H47" s="49"/>
      <c r="I47" s="49"/>
      <c r="J47" s="49"/>
      <c r="K47" s="49"/>
      <c r="L47" s="49"/>
      <c r="M47" s="49"/>
      <c r="N47" s="49"/>
      <c r="O47" s="49"/>
      <c r="P47" s="49"/>
    </row>
    <row r="48" spans="1:16" x14ac:dyDescent="0.3">
      <c r="A48" s="269"/>
      <c r="B48" s="1027"/>
      <c r="C48" s="49"/>
      <c r="D48" s="694"/>
      <c r="E48" s="49"/>
      <c r="F48" s="49"/>
      <c r="G48" s="49"/>
      <c r="H48" s="49"/>
      <c r="I48" s="49"/>
      <c r="J48" s="49"/>
      <c r="K48" s="49"/>
      <c r="L48" s="49"/>
      <c r="M48" s="49"/>
      <c r="N48" s="49"/>
      <c r="O48" s="49"/>
      <c r="P48" s="49"/>
    </row>
    <row r="49" spans="1:16" x14ac:dyDescent="0.3">
      <c r="A49" s="269"/>
      <c r="B49" s="1027"/>
      <c r="C49" s="49"/>
      <c r="D49" s="694"/>
      <c r="E49" s="49"/>
      <c r="F49" s="49"/>
      <c r="G49" s="49"/>
      <c r="H49" s="49"/>
      <c r="I49" s="49"/>
      <c r="J49" s="49"/>
      <c r="K49" s="49"/>
      <c r="L49" s="49"/>
      <c r="M49" s="49"/>
      <c r="N49" s="49"/>
      <c r="O49" s="49"/>
      <c r="P49" s="49"/>
    </row>
    <row r="50" spans="1:16" x14ac:dyDescent="0.3">
      <c r="A50" s="269"/>
      <c r="B50" s="1027"/>
      <c r="C50" s="49"/>
      <c r="D50" s="694"/>
      <c r="E50" s="49"/>
      <c r="F50" s="49"/>
      <c r="G50" s="49"/>
      <c r="H50" s="49"/>
      <c r="I50" s="49"/>
      <c r="J50" s="49"/>
      <c r="K50" s="49"/>
      <c r="L50" s="49"/>
      <c r="M50" s="49"/>
      <c r="N50" s="49"/>
      <c r="O50" s="49"/>
      <c r="P50" s="49"/>
    </row>
    <row r="51" spans="1:16" x14ac:dyDescent="0.3">
      <c r="A51" s="269"/>
      <c r="B51" s="1027"/>
      <c r="C51" s="49"/>
      <c r="D51" s="694"/>
      <c r="E51" s="49"/>
      <c r="F51" s="49"/>
      <c r="G51" s="49"/>
      <c r="H51" s="49"/>
      <c r="I51" s="49"/>
      <c r="J51" s="49"/>
      <c r="K51" s="49"/>
      <c r="L51" s="49"/>
      <c r="M51" s="49"/>
      <c r="N51" s="49"/>
      <c r="O51" s="49"/>
      <c r="P51" s="49"/>
    </row>
    <row r="52" spans="1:16" x14ac:dyDescent="0.3">
      <c r="A52" s="269"/>
      <c r="B52" s="1027"/>
      <c r="C52" s="49"/>
      <c r="D52" s="694"/>
      <c r="E52" s="49"/>
      <c r="F52" s="49"/>
      <c r="G52" s="49"/>
      <c r="H52" s="49"/>
      <c r="I52" s="49"/>
      <c r="J52" s="49"/>
      <c r="K52" s="49"/>
      <c r="L52" s="49"/>
      <c r="M52" s="49"/>
      <c r="N52" s="49"/>
      <c r="O52" s="49"/>
      <c r="P52" s="49"/>
    </row>
    <row r="53" spans="1:16" x14ac:dyDescent="0.3">
      <c r="A53" s="269"/>
      <c r="B53" s="1027"/>
      <c r="C53" s="49"/>
      <c r="D53" s="694"/>
      <c r="E53" s="49"/>
      <c r="F53" s="49"/>
      <c r="G53" s="49"/>
      <c r="H53" s="49"/>
      <c r="I53" s="49"/>
      <c r="J53" s="49"/>
      <c r="K53" s="49"/>
      <c r="L53" s="49"/>
      <c r="M53" s="49"/>
      <c r="N53" s="49"/>
      <c r="O53" s="49"/>
      <c r="P53" s="49"/>
    </row>
    <row r="54" spans="1:16" x14ac:dyDescent="0.3">
      <c r="A54" s="269"/>
      <c r="B54" s="1027"/>
      <c r="C54" s="49"/>
      <c r="D54" s="694"/>
      <c r="E54" s="49"/>
      <c r="F54" s="49"/>
      <c r="G54" s="49"/>
      <c r="H54" s="49"/>
      <c r="I54" s="49"/>
      <c r="J54" s="49"/>
      <c r="K54" s="49"/>
      <c r="L54" s="49"/>
      <c r="M54" s="49"/>
      <c r="N54" s="49"/>
      <c r="O54" s="49"/>
      <c r="P54" s="49"/>
    </row>
    <row r="55" spans="1:16" x14ac:dyDescent="0.3">
      <c r="A55" s="269"/>
      <c r="B55" s="1027"/>
      <c r="C55" s="49"/>
      <c r="D55" s="694"/>
      <c r="E55" s="49"/>
      <c r="F55" s="49"/>
      <c r="G55" s="49"/>
      <c r="H55" s="49"/>
      <c r="I55" s="49"/>
      <c r="J55" s="49"/>
      <c r="K55" s="49"/>
      <c r="L55" s="49"/>
      <c r="M55" s="49"/>
      <c r="N55" s="49"/>
      <c r="O55" s="49"/>
      <c r="P55" s="49"/>
    </row>
    <row r="56" spans="1:16" x14ac:dyDescent="0.3">
      <c r="A56" s="270"/>
      <c r="B56" s="1028"/>
      <c r="C56" s="49"/>
      <c r="D56" s="694"/>
      <c r="E56" s="49"/>
      <c r="F56" s="49"/>
      <c r="G56" s="49"/>
      <c r="H56" s="49"/>
      <c r="I56" s="49"/>
      <c r="J56" s="49"/>
      <c r="K56" s="49"/>
      <c r="L56" s="49"/>
      <c r="M56" s="49"/>
      <c r="N56" s="49"/>
      <c r="O56" s="49"/>
      <c r="P56" s="49"/>
    </row>
    <row r="57" spans="1:16" x14ac:dyDescent="0.3">
      <c r="A57" s="272"/>
      <c r="B57" s="11"/>
      <c r="D57" s="694"/>
    </row>
    <row r="58" spans="1:16" s="2" customFormat="1" x14ac:dyDescent="0.3">
      <c r="A58" s="266" t="s">
        <v>17</v>
      </c>
      <c r="B58" s="700" t="s">
        <v>19</v>
      </c>
      <c r="C58" s="47"/>
      <c r="D58" s="694"/>
      <c r="E58" s="47"/>
      <c r="F58" s="47"/>
      <c r="G58" s="47"/>
      <c r="H58" s="47"/>
      <c r="I58" s="47"/>
      <c r="J58" s="47"/>
      <c r="K58" s="47"/>
      <c r="L58" s="47"/>
      <c r="M58" s="47"/>
      <c r="N58" s="47"/>
      <c r="O58" s="47"/>
      <c r="P58" s="47"/>
    </row>
    <row r="59" spans="1:16" s="4" customFormat="1" ht="31.2" customHeight="1" x14ac:dyDescent="0.3">
      <c r="A59" s="274"/>
      <c r="B59" s="701" t="s">
        <v>18</v>
      </c>
      <c r="C59" s="10"/>
      <c r="D59" s="694"/>
      <c r="E59" s="10"/>
      <c r="F59" s="10"/>
      <c r="G59" s="10"/>
      <c r="H59" s="10"/>
      <c r="I59" s="10"/>
      <c r="J59" s="10"/>
      <c r="K59" s="10"/>
      <c r="L59" s="10"/>
      <c r="M59" s="10"/>
      <c r="N59" s="10"/>
      <c r="O59" s="10"/>
      <c r="P59" s="10"/>
    </row>
    <row r="60" spans="1:16" x14ac:dyDescent="0.3">
      <c r="A60" s="275"/>
      <c r="B60" s="702"/>
      <c r="C60" s="49"/>
      <c r="D60" s="694"/>
      <c r="E60" s="49"/>
      <c r="F60" s="49"/>
      <c r="G60" s="49"/>
      <c r="H60" s="49"/>
      <c r="I60" s="49"/>
      <c r="J60" s="49"/>
      <c r="K60" s="49"/>
      <c r="L60" s="49"/>
      <c r="M60" s="49"/>
      <c r="N60" s="49"/>
      <c r="O60" s="49"/>
      <c r="P60" s="49"/>
    </row>
    <row r="61" spans="1:16" x14ac:dyDescent="0.3">
      <c r="A61" s="276"/>
      <c r="B61" s="703"/>
      <c r="C61" s="49"/>
      <c r="D61" s="694"/>
      <c r="E61" s="49"/>
      <c r="F61" s="49"/>
      <c r="G61" s="49"/>
      <c r="H61" s="49"/>
      <c r="I61" s="49"/>
      <c r="J61" s="49"/>
      <c r="K61" s="49"/>
      <c r="L61" s="49"/>
      <c r="M61" s="49"/>
      <c r="N61" s="49"/>
      <c r="O61" s="49"/>
      <c r="P61" s="49"/>
    </row>
    <row r="62" spans="1:16" x14ac:dyDescent="0.3">
      <c r="A62" s="276"/>
      <c r="B62" s="703"/>
      <c r="C62" s="49"/>
      <c r="D62" s="694"/>
      <c r="E62" s="49"/>
      <c r="F62" s="49"/>
      <c r="G62" s="49"/>
      <c r="H62" s="49"/>
      <c r="I62" s="49"/>
      <c r="J62" s="49"/>
      <c r="K62" s="49"/>
      <c r="L62" s="49"/>
      <c r="M62" s="49"/>
      <c r="N62" s="49"/>
      <c r="O62" s="49"/>
      <c r="P62" s="49"/>
    </row>
    <row r="63" spans="1:16" x14ac:dyDescent="0.3">
      <c r="A63" s="276"/>
      <c r="B63" s="703"/>
      <c r="C63" s="49"/>
      <c r="D63" s="694"/>
      <c r="E63" s="49"/>
      <c r="F63" s="49"/>
      <c r="G63" s="49"/>
      <c r="H63" s="49"/>
      <c r="I63" s="49"/>
      <c r="J63" s="49"/>
      <c r="K63" s="49"/>
      <c r="L63" s="49"/>
      <c r="M63" s="49"/>
      <c r="N63" s="49"/>
      <c r="O63" s="49"/>
      <c r="P63" s="49"/>
    </row>
    <row r="64" spans="1:16" x14ac:dyDescent="0.3">
      <c r="A64" s="276"/>
      <c r="B64" s="703"/>
      <c r="C64" s="49"/>
      <c r="D64" s="694"/>
      <c r="E64" s="49"/>
      <c r="F64" s="49"/>
      <c r="G64" s="49"/>
      <c r="H64" s="49"/>
      <c r="I64" s="49"/>
      <c r="J64" s="49"/>
      <c r="K64" s="49"/>
      <c r="L64" s="49"/>
      <c r="M64" s="49"/>
      <c r="N64" s="49"/>
      <c r="O64" s="49"/>
      <c r="P64" s="49"/>
    </row>
    <row r="65" spans="1:16" x14ac:dyDescent="0.3">
      <c r="A65" s="276"/>
      <c r="B65" s="703"/>
      <c r="C65" s="49"/>
      <c r="D65" s="694"/>
      <c r="E65" s="49"/>
      <c r="F65" s="49"/>
      <c r="G65" s="49"/>
      <c r="H65" s="49"/>
      <c r="I65" s="49"/>
      <c r="J65" s="49"/>
      <c r="K65" s="49"/>
      <c r="L65" s="49"/>
      <c r="M65" s="49"/>
      <c r="N65" s="49"/>
      <c r="O65" s="49"/>
      <c r="P65" s="49"/>
    </row>
    <row r="66" spans="1:16" x14ac:dyDescent="0.3">
      <c r="A66" s="276"/>
      <c r="B66" s="703"/>
      <c r="C66" s="49"/>
      <c r="D66" s="694"/>
      <c r="E66" s="49"/>
      <c r="F66" s="49"/>
      <c r="G66" s="49"/>
      <c r="H66" s="49"/>
      <c r="I66" s="49"/>
      <c r="J66" s="49"/>
      <c r="K66" s="49"/>
      <c r="L66" s="49"/>
      <c r="M66" s="49"/>
      <c r="N66" s="49"/>
      <c r="O66" s="49"/>
      <c r="P66" s="49"/>
    </row>
    <row r="67" spans="1:16" x14ac:dyDescent="0.3">
      <c r="A67" s="276"/>
      <c r="B67" s="703"/>
      <c r="C67" s="49"/>
      <c r="D67" s="694"/>
      <c r="E67" s="49"/>
      <c r="F67" s="49"/>
      <c r="G67" s="49"/>
      <c r="H67" s="49"/>
      <c r="I67" s="49"/>
      <c r="J67" s="49"/>
      <c r="K67" s="49"/>
      <c r="L67" s="49"/>
      <c r="M67" s="49"/>
      <c r="N67" s="49"/>
      <c r="O67" s="49"/>
      <c r="P67" s="49"/>
    </row>
    <row r="68" spans="1:16" x14ac:dyDescent="0.3">
      <c r="A68" s="276"/>
      <c r="B68" s="703"/>
      <c r="C68" s="49"/>
      <c r="D68" s="694"/>
      <c r="E68" s="49"/>
      <c r="F68" s="49"/>
      <c r="G68" s="49"/>
      <c r="H68" s="49"/>
      <c r="I68" s="49"/>
      <c r="J68" s="49"/>
      <c r="K68" s="49"/>
      <c r="L68" s="49"/>
      <c r="M68" s="49"/>
      <c r="N68" s="49"/>
      <c r="O68" s="49"/>
      <c r="P68" s="49"/>
    </row>
    <row r="69" spans="1:16" x14ac:dyDescent="0.3">
      <c r="A69" s="276"/>
      <c r="B69" s="703"/>
      <c r="C69" s="49"/>
      <c r="D69" s="694"/>
      <c r="E69" s="49"/>
      <c r="F69" s="49"/>
      <c r="G69" s="49"/>
      <c r="H69" s="49"/>
      <c r="I69" s="49"/>
      <c r="J69" s="49"/>
      <c r="K69" s="49"/>
      <c r="L69" s="49"/>
      <c r="M69" s="49"/>
      <c r="N69" s="49"/>
      <c r="O69" s="49"/>
      <c r="P69" s="49"/>
    </row>
    <row r="70" spans="1:16" x14ac:dyDescent="0.3">
      <c r="A70" s="276"/>
      <c r="B70" s="703"/>
      <c r="C70" s="49"/>
      <c r="D70" s="694"/>
      <c r="E70" s="49"/>
      <c r="F70" s="49"/>
      <c r="G70" s="49"/>
      <c r="H70" s="49"/>
      <c r="I70" s="49"/>
      <c r="J70" s="49"/>
      <c r="K70" s="49"/>
      <c r="L70" s="49"/>
      <c r="M70" s="49"/>
      <c r="N70" s="49"/>
      <c r="O70" s="49"/>
      <c r="P70" s="49"/>
    </row>
    <row r="71" spans="1:16" x14ac:dyDescent="0.3">
      <c r="A71" s="276"/>
      <c r="B71" s="703"/>
      <c r="C71" s="49"/>
      <c r="D71" s="694"/>
      <c r="E71" s="49"/>
      <c r="F71" s="49"/>
      <c r="G71" s="49"/>
      <c r="H71" s="49"/>
      <c r="I71" s="49"/>
      <c r="J71" s="49"/>
      <c r="K71" s="49"/>
      <c r="L71" s="49"/>
      <c r="M71" s="49"/>
      <c r="N71" s="49"/>
      <c r="O71" s="49"/>
      <c r="P71" s="49"/>
    </row>
    <row r="72" spans="1:16" x14ac:dyDescent="0.3">
      <c r="A72" s="276"/>
      <c r="B72" s="703"/>
      <c r="C72" s="49"/>
      <c r="D72" s="694"/>
      <c r="E72" s="49"/>
      <c r="F72" s="49"/>
      <c r="G72" s="49"/>
      <c r="H72" s="49"/>
      <c r="I72" s="49"/>
      <c r="J72" s="49"/>
      <c r="K72" s="49"/>
      <c r="L72" s="49"/>
      <c r="M72" s="49"/>
      <c r="N72" s="49"/>
      <c r="O72" s="49"/>
      <c r="P72" s="49"/>
    </row>
    <row r="73" spans="1:16" x14ac:dyDescent="0.3">
      <c r="A73" s="276"/>
      <c r="B73" s="703"/>
      <c r="C73" s="49"/>
      <c r="D73" s="694"/>
      <c r="E73" s="49"/>
      <c r="F73" s="49"/>
      <c r="G73" s="49"/>
      <c r="H73" s="49"/>
      <c r="I73" s="49"/>
      <c r="J73" s="49"/>
      <c r="K73" s="49"/>
      <c r="L73" s="49"/>
      <c r="M73" s="49"/>
      <c r="N73" s="49"/>
      <c r="O73" s="49"/>
      <c r="P73" s="49"/>
    </row>
    <row r="74" spans="1:16" x14ac:dyDescent="0.3">
      <c r="A74" s="276"/>
      <c r="B74" s="703"/>
      <c r="C74" s="49"/>
      <c r="D74" s="694"/>
      <c r="E74" s="49"/>
      <c r="F74" s="49"/>
      <c r="G74" s="49"/>
      <c r="H74" s="49"/>
      <c r="I74" s="49"/>
      <c r="J74" s="49"/>
      <c r="K74" s="49"/>
      <c r="L74" s="49"/>
      <c r="M74" s="49"/>
      <c r="N74" s="49"/>
      <c r="O74" s="49"/>
      <c r="P74" s="49"/>
    </row>
    <row r="75" spans="1:16" x14ac:dyDescent="0.3">
      <c r="A75" s="276"/>
      <c r="B75" s="703"/>
      <c r="C75" s="49"/>
      <c r="D75" s="694"/>
      <c r="E75" s="49"/>
      <c r="F75" s="49"/>
      <c r="G75" s="49"/>
      <c r="H75" s="49"/>
      <c r="I75" s="49"/>
      <c r="J75" s="49"/>
      <c r="K75" s="49"/>
      <c r="L75" s="49"/>
      <c r="M75" s="49"/>
      <c r="N75" s="49"/>
      <c r="O75" s="49"/>
      <c r="P75" s="49"/>
    </row>
    <row r="76" spans="1:16" x14ac:dyDescent="0.3">
      <c r="A76" s="276"/>
      <c r="B76" s="703"/>
      <c r="C76" s="49"/>
      <c r="D76" s="694"/>
      <c r="E76" s="49"/>
      <c r="F76" s="49"/>
      <c r="G76" s="49"/>
      <c r="H76" s="49"/>
      <c r="I76" s="49"/>
      <c r="J76" s="49"/>
      <c r="K76" s="49"/>
      <c r="L76" s="49"/>
      <c r="M76" s="49"/>
      <c r="N76" s="49"/>
      <c r="O76" s="49"/>
      <c r="P76" s="49"/>
    </row>
    <row r="77" spans="1:16" x14ac:dyDescent="0.3">
      <c r="A77" s="276"/>
      <c r="B77" s="703"/>
      <c r="C77" s="49"/>
      <c r="D77" s="694"/>
      <c r="E77" s="49"/>
      <c r="F77" s="49"/>
      <c r="G77" s="49"/>
      <c r="H77" s="49"/>
      <c r="I77" s="49"/>
      <c r="J77" s="49"/>
      <c r="K77" s="49"/>
      <c r="L77" s="49"/>
      <c r="M77" s="49"/>
      <c r="N77" s="49"/>
      <c r="O77" s="49"/>
      <c r="P77" s="49"/>
    </row>
    <row r="78" spans="1:16" x14ac:dyDescent="0.3">
      <c r="A78" s="276"/>
      <c r="B78" s="703"/>
      <c r="C78" s="49"/>
      <c r="D78" s="694"/>
      <c r="E78" s="49"/>
      <c r="F78" s="49"/>
      <c r="G78" s="49"/>
      <c r="H78" s="49"/>
      <c r="I78" s="49"/>
      <c r="J78" s="49"/>
      <c r="K78" s="49"/>
      <c r="L78" s="49"/>
      <c r="M78" s="49"/>
      <c r="N78" s="49"/>
      <c r="O78" s="49"/>
      <c r="P78" s="49"/>
    </row>
    <row r="79" spans="1:16" x14ac:dyDescent="0.3">
      <c r="A79" s="276"/>
      <c r="B79" s="703"/>
      <c r="C79" s="49"/>
      <c r="D79" s="694"/>
      <c r="E79" s="49"/>
      <c r="F79" s="49"/>
      <c r="G79" s="49"/>
      <c r="H79" s="49"/>
      <c r="I79" s="49"/>
      <c r="J79" s="49"/>
      <c r="K79" s="49"/>
      <c r="L79" s="49"/>
      <c r="M79" s="49"/>
      <c r="N79" s="49"/>
      <c r="O79" s="49"/>
      <c r="P79" s="49"/>
    </row>
    <row r="80" spans="1:16" x14ac:dyDescent="0.3">
      <c r="A80" s="276"/>
      <c r="B80" s="703"/>
      <c r="C80" s="49"/>
      <c r="D80" s="694"/>
      <c r="E80" s="49"/>
      <c r="F80" s="49"/>
      <c r="G80" s="49"/>
      <c r="H80" s="49"/>
      <c r="I80" s="49"/>
      <c r="J80" s="49"/>
      <c r="K80" s="49"/>
      <c r="L80" s="49"/>
      <c r="M80" s="49"/>
      <c r="N80" s="49"/>
      <c r="O80" s="49"/>
      <c r="P80" s="49"/>
    </row>
    <row r="81" spans="1:16" x14ac:dyDescent="0.3">
      <c r="A81" s="276"/>
      <c r="B81" s="703"/>
      <c r="C81" s="49"/>
      <c r="D81" s="694"/>
      <c r="E81" s="49"/>
      <c r="F81" s="49"/>
      <c r="G81" s="49"/>
      <c r="H81" s="49"/>
      <c r="I81" s="49"/>
      <c r="J81" s="49"/>
      <c r="K81" s="49"/>
      <c r="L81" s="49"/>
      <c r="M81" s="49"/>
      <c r="N81" s="49"/>
      <c r="O81" s="49"/>
      <c r="P81" s="49"/>
    </row>
    <row r="82" spans="1:16" x14ac:dyDescent="0.3">
      <c r="A82" s="276"/>
      <c r="B82" s="703"/>
      <c r="C82" s="49"/>
      <c r="D82" s="694"/>
      <c r="E82" s="49"/>
      <c r="F82" s="49"/>
      <c r="G82" s="49"/>
      <c r="H82" s="49"/>
      <c r="I82" s="49"/>
      <c r="J82" s="49"/>
      <c r="K82" s="49"/>
      <c r="L82" s="49"/>
      <c r="M82" s="49"/>
      <c r="N82" s="49"/>
      <c r="O82" s="49"/>
      <c r="P82" s="49"/>
    </row>
    <row r="83" spans="1:16" x14ac:dyDescent="0.3">
      <c r="A83" s="277"/>
      <c r="B83" s="704"/>
      <c r="C83" s="49"/>
      <c r="D83" s="694"/>
      <c r="E83" s="49"/>
      <c r="F83" s="49"/>
      <c r="G83" s="49"/>
      <c r="H83" s="49"/>
      <c r="I83" s="49"/>
      <c r="J83" s="49"/>
      <c r="K83" s="49"/>
      <c r="L83" s="49"/>
      <c r="M83" s="49"/>
      <c r="N83" s="49"/>
      <c r="O83" s="49"/>
      <c r="P83" s="49"/>
    </row>
  </sheetData>
  <sheetProtection algorithmName="SHA-512" hashValue="JKYZkHB7aRHv5JrXwKGh/YR4ttqoRplJQ3bCXi9ddzm+7MC/bbV7I7zOgU+1n0elawW+D7MTdo738HNYJzh4yg==" saltValue="pWAbeyt1Eg72B3ZbpTcfTg==" spinCount="100000" sheet="1" objects="1" scenarios="1" insertRows="0"/>
  <mergeCells count="3">
    <mergeCell ref="B4:B19"/>
    <mergeCell ref="B22:B36"/>
    <mergeCell ref="B40:B56"/>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40EE-5EF3-4839-8EF2-6AF1E71153D8}">
  <sheetPr codeName="Sheet6"/>
  <dimension ref="A1:O395"/>
  <sheetViews>
    <sheetView zoomScaleNormal="100" workbookViewId="0">
      <pane ySplit="5" topLeftCell="A105" activePane="bottomLeft" state="frozen"/>
      <selection pane="bottomLeft" activeCell="E3" sqref="E3"/>
    </sheetView>
  </sheetViews>
  <sheetFormatPr defaultRowHeight="14.4" x14ac:dyDescent="0.3"/>
  <cols>
    <col min="1" max="1" width="8.88671875" style="361"/>
    <col min="2" max="2" width="22.88671875" style="312" customWidth="1"/>
    <col min="3" max="3" width="6.88671875" style="313" customWidth="1"/>
    <col min="4" max="4" width="32.33203125" style="314" customWidth="1"/>
    <col min="5" max="5" width="13.21875" style="312" customWidth="1"/>
    <col min="6" max="13" width="14.21875" style="313" customWidth="1"/>
    <col min="14" max="14" width="9.77734375" style="826" customWidth="1"/>
    <col min="15" max="15" width="87.109375" style="312" customWidth="1"/>
    <col min="16" max="16384" width="8.88671875" style="312"/>
  </cols>
  <sheetData>
    <row r="1" spans="1:15" s="819" customFormat="1" x14ac:dyDescent="0.3">
      <c r="A1" s="469" t="s">
        <v>21</v>
      </c>
      <c r="B1" s="1029" t="s">
        <v>20</v>
      </c>
      <c r="C1" s="1029"/>
      <c r="D1" s="1029"/>
      <c r="E1" s="1029"/>
      <c r="F1" s="1029"/>
      <c r="G1" s="1029"/>
      <c r="H1" s="1029"/>
      <c r="I1" s="1029"/>
      <c r="J1" s="487"/>
      <c r="K1" s="487"/>
      <c r="L1" s="487"/>
      <c r="M1" s="488"/>
      <c r="N1" s="817"/>
      <c r="O1" s="818"/>
    </row>
    <row r="2" spans="1:15" ht="34.200000000000003" customHeight="1" x14ac:dyDescent="0.3">
      <c r="A2" s="820"/>
      <c r="B2" s="1037" t="s">
        <v>463</v>
      </c>
      <c r="C2" s="1037"/>
      <c r="D2" s="1037"/>
      <c r="E2" s="1037"/>
      <c r="F2" s="1037"/>
      <c r="G2" s="1037"/>
      <c r="H2" s="1037"/>
      <c r="I2" s="1037"/>
      <c r="J2" s="1037"/>
      <c r="K2" s="1037"/>
      <c r="L2" s="1037"/>
      <c r="M2" s="1038"/>
      <c r="N2" s="821"/>
      <c r="O2" s="818"/>
    </row>
    <row r="3" spans="1:15" s="819" customFormat="1" ht="14.4" customHeight="1" x14ac:dyDescent="0.3">
      <c r="A3" s="475" t="s">
        <v>23</v>
      </c>
      <c r="B3" s="1033" t="s">
        <v>25</v>
      </c>
      <c r="C3" s="283" t="s">
        <v>58</v>
      </c>
      <c r="D3" s="1035" t="s">
        <v>26</v>
      </c>
      <c r="E3" s="443" t="str">
        <f>IF(SVARBU!B6="","-",(YEAR(SVARBU!B6)-2))</f>
        <v>-</v>
      </c>
      <c r="F3" s="443" t="str">
        <f>IF(SVARBU!B6="","-",(YEAR(SVARBU!B6)-1))</f>
        <v>-</v>
      </c>
      <c r="G3" s="1030" t="s">
        <v>27</v>
      </c>
      <c r="H3" s="1031"/>
      <c r="I3" s="1031"/>
      <c r="J3" s="1031"/>
      <c r="K3" s="1031"/>
      <c r="L3" s="1031"/>
      <c r="M3" s="1032"/>
      <c r="N3" s="817"/>
      <c r="O3" s="818"/>
    </row>
    <row r="4" spans="1:15" s="824" customFormat="1" x14ac:dyDescent="0.3">
      <c r="A4" s="822" t="s">
        <v>22</v>
      </c>
      <c r="B4" s="1034"/>
      <c r="C4" s="284" t="s">
        <v>59</v>
      </c>
      <c r="D4" s="1036"/>
      <c r="E4" s="284" t="s">
        <v>24</v>
      </c>
      <c r="F4" s="284" t="s">
        <v>24</v>
      </c>
      <c r="G4" s="489" t="str">
        <f>IF(F3="-","-",(F3+1))</f>
        <v>-</v>
      </c>
      <c r="H4" s="489" t="str">
        <f>IF(G4="-","-",(G4+1))</f>
        <v>-</v>
      </c>
      <c r="I4" s="489" t="str">
        <f>IF(H4="-","-",(H4+1))</f>
        <v>-</v>
      </c>
      <c r="J4" s="489" t="str">
        <f>IF(I4="-","-",(I4+1))</f>
        <v>-</v>
      </c>
      <c r="K4" s="489" t="str">
        <f t="shared" ref="K4:M4" si="0">IF(J4="-","-",(J4+1))</f>
        <v>-</v>
      </c>
      <c r="L4" s="489" t="str">
        <f t="shared" si="0"/>
        <v>-</v>
      </c>
      <c r="M4" s="490" t="str">
        <f t="shared" si="0"/>
        <v>-</v>
      </c>
      <c r="N4" s="823"/>
      <c r="O4" s="818"/>
    </row>
    <row r="5" spans="1:15" s="313" customFormat="1" ht="15" thickBot="1" x14ac:dyDescent="0.35">
      <c r="A5" s="477">
        <v>1</v>
      </c>
      <c r="B5" s="319">
        <v>2</v>
      </c>
      <c r="C5" s="318">
        <v>3</v>
      </c>
      <c r="D5" s="362" t="s">
        <v>649</v>
      </c>
      <c r="E5" s="318">
        <v>4</v>
      </c>
      <c r="F5" s="318">
        <v>5</v>
      </c>
      <c r="G5" s="318">
        <v>6</v>
      </c>
      <c r="H5" s="318">
        <v>7</v>
      </c>
      <c r="I5" s="318">
        <v>8</v>
      </c>
      <c r="J5" s="318">
        <v>9</v>
      </c>
      <c r="K5" s="318">
        <v>10</v>
      </c>
      <c r="L5" s="318">
        <v>11</v>
      </c>
      <c r="M5" s="491">
        <v>12</v>
      </c>
      <c r="N5" s="825"/>
      <c r="O5" s="818"/>
    </row>
    <row r="6" spans="1:15" ht="14.4" customHeight="1" thickTop="1" thickBot="1" x14ac:dyDescent="0.35">
      <c r="A6" s="478" t="s">
        <v>684</v>
      </c>
      <c r="B6" s="285" t="s">
        <v>28</v>
      </c>
      <c r="C6" s="286"/>
      <c r="D6" s="287"/>
      <c r="E6" s="444" t="s">
        <v>29</v>
      </c>
      <c r="F6" s="452" t="s">
        <v>29</v>
      </c>
      <c r="G6" s="452" t="s">
        <v>29</v>
      </c>
      <c r="H6" s="452" t="s">
        <v>29</v>
      </c>
      <c r="I6" s="452" t="s">
        <v>29</v>
      </c>
      <c r="J6" s="452" t="s">
        <v>29</v>
      </c>
      <c r="K6" s="452" t="s">
        <v>29</v>
      </c>
      <c r="L6" s="452" t="s">
        <v>29</v>
      </c>
      <c r="M6" s="492" t="s">
        <v>29</v>
      </c>
      <c r="O6" s="818"/>
    </row>
    <row r="7" spans="1:15" ht="14.4" customHeight="1" x14ac:dyDescent="0.3">
      <c r="A7" s="322" t="s">
        <v>686</v>
      </c>
      <c r="B7" s="288" t="s">
        <v>45</v>
      </c>
      <c r="C7" s="289"/>
      <c r="D7" s="290" t="s">
        <v>30</v>
      </c>
      <c r="E7" s="445" t="s">
        <v>29</v>
      </c>
      <c r="F7" s="453" t="s">
        <v>29</v>
      </c>
      <c r="G7" s="453" t="s">
        <v>29</v>
      </c>
      <c r="H7" s="453" t="s">
        <v>29</v>
      </c>
      <c r="I7" s="453" t="s">
        <v>29</v>
      </c>
      <c r="J7" s="453" t="s">
        <v>29</v>
      </c>
      <c r="K7" s="453" t="s">
        <v>29</v>
      </c>
      <c r="L7" s="453" t="s">
        <v>29</v>
      </c>
      <c r="M7" s="493" t="s">
        <v>29</v>
      </c>
      <c r="O7" s="818"/>
    </row>
    <row r="8" spans="1:15" ht="37.799999999999997" customHeight="1" x14ac:dyDescent="0.3">
      <c r="A8" s="523" t="s">
        <v>687</v>
      </c>
      <c r="B8" s="291" t="s">
        <v>61</v>
      </c>
      <c r="C8" s="292" t="s">
        <v>60</v>
      </c>
      <c r="D8" s="293" t="s">
        <v>31</v>
      </c>
      <c r="E8" s="374"/>
      <c r="F8" s="374"/>
      <c r="G8" s="374"/>
      <c r="H8" s="374"/>
      <c r="I8" s="374"/>
      <c r="J8" s="374"/>
      <c r="K8" s="374"/>
      <c r="L8" s="374"/>
      <c r="M8" s="374"/>
      <c r="O8" s="818"/>
    </row>
    <row r="9" spans="1:15" ht="14.4" customHeight="1" x14ac:dyDescent="0.3">
      <c r="A9" s="523" t="s">
        <v>688</v>
      </c>
      <c r="B9" s="291" t="s">
        <v>32</v>
      </c>
      <c r="C9" s="292"/>
      <c r="D9" s="293" t="s">
        <v>33</v>
      </c>
      <c r="E9" s="446" t="str">
        <f>IF(E8&gt;0,E10/E8,"-")</f>
        <v>-</v>
      </c>
      <c r="F9" s="446" t="str">
        <f>IF(F8&gt;0,F10/F8,"-")</f>
        <v>-</v>
      </c>
      <c r="G9" s="494"/>
      <c r="H9" s="494"/>
      <c r="I9" s="494"/>
      <c r="J9" s="494"/>
      <c r="K9" s="494"/>
      <c r="L9" s="494"/>
      <c r="M9" s="495"/>
      <c r="O9" s="818"/>
    </row>
    <row r="10" spans="1:15" ht="80.400000000000006" customHeight="1" x14ac:dyDescent="0.3">
      <c r="A10" s="523" t="s">
        <v>689</v>
      </c>
      <c r="B10" s="291" t="s">
        <v>63</v>
      </c>
      <c r="C10" s="292" t="s">
        <v>62</v>
      </c>
      <c r="D10" s="293" t="s">
        <v>469</v>
      </c>
      <c r="E10" s="447"/>
      <c r="F10" s="374"/>
      <c r="G10" s="460">
        <f>G8*G9</f>
        <v>0</v>
      </c>
      <c r="H10" s="460">
        <f t="shared" ref="H10:M10" si="1">H8*H9</f>
        <v>0</v>
      </c>
      <c r="I10" s="460">
        <f t="shared" si="1"/>
        <v>0</v>
      </c>
      <c r="J10" s="460">
        <f t="shared" si="1"/>
        <v>0</v>
      </c>
      <c r="K10" s="460">
        <f t="shared" si="1"/>
        <v>0</v>
      </c>
      <c r="L10" s="460">
        <f t="shared" si="1"/>
        <v>0</v>
      </c>
      <c r="M10" s="496">
        <f t="shared" si="1"/>
        <v>0</v>
      </c>
      <c r="O10" s="818"/>
    </row>
    <row r="11" spans="1:15" x14ac:dyDescent="0.3">
      <c r="A11" s="523" t="s">
        <v>690</v>
      </c>
      <c r="B11" s="291" t="s">
        <v>64</v>
      </c>
      <c r="C11" s="292" t="s">
        <v>62</v>
      </c>
      <c r="D11" s="293"/>
      <c r="E11" s="374"/>
      <c r="F11" s="374"/>
      <c r="G11" s="374"/>
      <c r="H11" s="374"/>
      <c r="I11" s="374"/>
      <c r="J11" s="374"/>
      <c r="K11" s="374"/>
      <c r="L11" s="374"/>
      <c r="M11" s="375"/>
      <c r="O11" s="818"/>
    </row>
    <row r="12" spans="1:15" ht="38.4" customHeight="1" x14ac:dyDescent="0.3">
      <c r="A12" s="523" t="s">
        <v>691</v>
      </c>
      <c r="B12" s="291" t="s">
        <v>65</v>
      </c>
      <c r="C12" s="292" t="s">
        <v>62</v>
      </c>
      <c r="D12" s="293" t="s">
        <v>34</v>
      </c>
      <c r="E12" s="374"/>
      <c r="F12" s="374"/>
      <c r="G12" s="374"/>
      <c r="H12" s="374"/>
      <c r="I12" s="374"/>
      <c r="J12" s="374"/>
      <c r="K12" s="374"/>
      <c r="L12" s="374"/>
      <c r="M12" s="375"/>
      <c r="O12" s="818"/>
    </row>
    <row r="13" spans="1:15" ht="37.200000000000003" customHeight="1" x14ac:dyDescent="0.3">
      <c r="A13" s="523" t="s">
        <v>692</v>
      </c>
      <c r="B13" s="291" t="s">
        <v>66</v>
      </c>
      <c r="C13" s="292" t="s">
        <v>62</v>
      </c>
      <c r="D13" s="293" t="s">
        <v>35</v>
      </c>
      <c r="E13" s="374"/>
      <c r="F13" s="374"/>
      <c r="G13" s="374"/>
      <c r="H13" s="374"/>
      <c r="I13" s="374"/>
      <c r="J13" s="374"/>
      <c r="K13" s="374"/>
      <c r="L13" s="374"/>
      <c r="M13" s="375"/>
      <c r="O13" s="818"/>
    </row>
    <row r="14" spans="1:15" ht="28.8" customHeight="1" x14ac:dyDescent="0.3">
      <c r="A14" s="523" t="s">
        <v>693</v>
      </c>
      <c r="B14" s="291" t="s">
        <v>67</v>
      </c>
      <c r="C14" s="292" t="s">
        <v>62</v>
      </c>
      <c r="D14" s="293" t="s">
        <v>37</v>
      </c>
      <c r="E14" s="447"/>
      <c r="F14" s="316">
        <f>+E14+F10-F11-F12-F13</f>
        <v>0</v>
      </c>
      <c r="G14" s="316">
        <f>+F14+G10-G11-G12-G13</f>
        <v>0</v>
      </c>
      <c r="H14" s="316">
        <f>+G14+H10-H11-H12-H13</f>
        <v>0</v>
      </c>
      <c r="I14" s="316">
        <f t="shared" ref="I14:M14" si="2">+H14+I10-I11-I12-I13</f>
        <v>0</v>
      </c>
      <c r="J14" s="316">
        <f t="shared" si="2"/>
        <v>0</v>
      </c>
      <c r="K14" s="316">
        <f t="shared" si="2"/>
        <v>0</v>
      </c>
      <c r="L14" s="316">
        <f t="shared" si="2"/>
        <v>0</v>
      </c>
      <c r="M14" s="484">
        <f t="shared" si="2"/>
        <v>0</v>
      </c>
      <c r="O14" s="818"/>
    </row>
    <row r="15" spans="1:15" ht="75.599999999999994" customHeight="1" x14ac:dyDescent="0.3">
      <c r="A15" s="523" t="s">
        <v>694</v>
      </c>
      <c r="B15" s="291" t="s">
        <v>38</v>
      </c>
      <c r="C15" s="292" t="s">
        <v>68</v>
      </c>
      <c r="D15" s="293" t="s">
        <v>466</v>
      </c>
      <c r="E15" s="374"/>
      <c r="F15" s="374"/>
      <c r="G15" s="374"/>
      <c r="H15" s="374"/>
      <c r="I15" s="374"/>
      <c r="J15" s="374"/>
      <c r="K15" s="374"/>
      <c r="L15" s="374"/>
      <c r="M15" s="375"/>
      <c r="O15" s="818"/>
    </row>
    <row r="16" spans="1:15" ht="28.8" customHeight="1" x14ac:dyDescent="0.3">
      <c r="A16" s="523" t="s">
        <v>695</v>
      </c>
      <c r="B16" s="291" t="s">
        <v>40</v>
      </c>
      <c r="C16" s="292" t="s">
        <v>68</v>
      </c>
      <c r="D16" s="293" t="s">
        <v>41</v>
      </c>
      <c r="E16" s="316" t="str">
        <f>+VI!E19</f>
        <v>-</v>
      </c>
      <c r="F16" s="316" t="str">
        <f>+VI!F19</f>
        <v>-</v>
      </c>
      <c r="G16" s="316" t="str">
        <f>+VI!G19</f>
        <v>-</v>
      </c>
      <c r="H16" s="316" t="str">
        <f>+VI!H19</f>
        <v>-</v>
      </c>
      <c r="I16" s="316" t="str">
        <f>+VI!I19</f>
        <v>-</v>
      </c>
      <c r="J16" s="316" t="str">
        <f>+VI!J19</f>
        <v>-</v>
      </c>
      <c r="K16" s="316" t="str">
        <f>+VI!K19</f>
        <v>-</v>
      </c>
      <c r="L16" s="316" t="str">
        <f>+VI!L19</f>
        <v>-</v>
      </c>
      <c r="M16" s="484" t="str">
        <f>+VI!M19</f>
        <v>-</v>
      </c>
      <c r="O16" s="818"/>
    </row>
    <row r="17" spans="1:15" x14ac:dyDescent="0.3">
      <c r="A17" s="523" t="s">
        <v>696</v>
      </c>
      <c r="B17" s="291" t="s">
        <v>86</v>
      </c>
      <c r="C17" s="292" t="s">
        <v>68</v>
      </c>
      <c r="D17" s="293" t="s">
        <v>372</v>
      </c>
      <c r="E17" s="448">
        <f>+E11*E15</f>
        <v>0</v>
      </c>
      <c r="F17" s="448">
        <f t="shared" ref="F17:M17" si="3">+F11*F15</f>
        <v>0</v>
      </c>
      <c r="G17" s="448">
        <f>+G11*G15</f>
        <v>0</v>
      </c>
      <c r="H17" s="448">
        <f t="shared" si="3"/>
        <v>0</v>
      </c>
      <c r="I17" s="448">
        <f t="shared" si="3"/>
        <v>0</v>
      </c>
      <c r="J17" s="448">
        <f t="shared" si="3"/>
        <v>0</v>
      </c>
      <c r="K17" s="448">
        <f t="shared" si="3"/>
        <v>0</v>
      </c>
      <c r="L17" s="448">
        <f t="shared" si="3"/>
        <v>0</v>
      </c>
      <c r="M17" s="497">
        <f t="shared" si="3"/>
        <v>0</v>
      </c>
      <c r="O17" s="818"/>
    </row>
    <row r="18" spans="1:15" ht="44.4" customHeight="1" x14ac:dyDescent="0.3">
      <c r="A18" s="523" t="s">
        <v>697</v>
      </c>
      <c r="B18" s="291" t="s">
        <v>69</v>
      </c>
      <c r="C18" s="292" t="s">
        <v>68</v>
      </c>
      <c r="D18" s="293" t="s">
        <v>42</v>
      </c>
      <c r="E18" s="448">
        <f>+E12*E15</f>
        <v>0</v>
      </c>
      <c r="F18" s="448">
        <f t="shared" ref="F18:M18" si="4">+F12*F15</f>
        <v>0</v>
      </c>
      <c r="G18" s="448">
        <f t="shared" si="4"/>
        <v>0</v>
      </c>
      <c r="H18" s="448">
        <f t="shared" si="4"/>
        <v>0</v>
      </c>
      <c r="I18" s="448">
        <f t="shared" si="4"/>
        <v>0</v>
      </c>
      <c r="J18" s="448">
        <f t="shared" si="4"/>
        <v>0</v>
      </c>
      <c r="K18" s="448">
        <f t="shared" si="4"/>
        <v>0</v>
      </c>
      <c r="L18" s="448">
        <f t="shared" si="4"/>
        <v>0</v>
      </c>
      <c r="M18" s="497">
        <f t="shared" si="4"/>
        <v>0</v>
      </c>
      <c r="O18" s="818"/>
    </row>
    <row r="19" spans="1:15" ht="28.8" customHeight="1" x14ac:dyDescent="0.3">
      <c r="A19" s="523" t="s">
        <v>698</v>
      </c>
      <c r="B19" s="291" t="s">
        <v>70</v>
      </c>
      <c r="C19" s="292" t="s">
        <v>68</v>
      </c>
      <c r="D19" s="293" t="s">
        <v>43</v>
      </c>
      <c r="E19" s="449" t="str">
        <f>IF(E16="-","-",E14*E16)</f>
        <v>-</v>
      </c>
      <c r="F19" s="449" t="str">
        <f t="shared" ref="F19:M19" si="5">IF(F16="-","-",F14*F16)</f>
        <v>-</v>
      </c>
      <c r="G19" s="449" t="str">
        <f t="shared" si="5"/>
        <v>-</v>
      </c>
      <c r="H19" s="449" t="str">
        <f t="shared" si="5"/>
        <v>-</v>
      </c>
      <c r="I19" s="449" t="str">
        <f t="shared" si="5"/>
        <v>-</v>
      </c>
      <c r="J19" s="449" t="str">
        <f t="shared" si="5"/>
        <v>-</v>
      </c>
      <c r="K19" s="449" t="str">
        <f t="shared" si="5"/>
        <v>-</v>
      </c>
      <c r="L19" s="449" t="str">
        <f t="shared" si="5"/>
        <v>-</v>
      </c>
      <c r="M19" s="485" t="str">
        <f t="shared" si="5"/>
        <v>-</v>
      </c>
      <c r="O19" s="818"/>
    </row>
    <row r="20" spans="1:15" ht="15" thickBot="1" x14ac:dyDescent="0.35">
      <c r="A20" s="535" t="s">
        <v>699</v>
      </c>
      <c r="B20" s="294" t="s">
        <v>71</v>
      </c>
      <c r="C20" s="295" t="s">
        <v>68</v>
      </c>
      <c r="D20" s="296" t="s">
        <v>44</v>
      </c>
      <c r="E20" s="450" t="str">
        <f>IF(E16="-","-",E13*E16)</f>
        <v>-</v>
      </c>
      <c r="F20" s="450" t="str">
        <f t="shared" ref="F20:M20" si="6">IF(F16="-","-",F13*F16)</f>
        <v>-</v>
      </c>
      <c r="G20" s="450" t="str">
        <f t="shared" si="6"/>
        <v>-</v>
      </c>
      <c r="H20" s="450" t="str">
        <f t="shared" si="6"/>
        <v>-</v>
      </c>
      <c r="I20" s="450" t="str">
        <f t="shared" si="6"/>
        <v>-</v>
      </c>
      <c r="J20" s="450" t="str">
        <f t="shared" si="6"/>
        <v>-</v>
      </c>
      <c r="K20" s="450" t="str">
        <f t="shared" si="6"/>
        <v>-</v>
      </c>
      <c r="L20" s="450" t="str">
        <f t="shared" si="6"/>
        <v>-</v>
      </c>
      <c r="M20" s="486" t="str">
        <f t="shared" si="6"/>
        <v>-</v>
      </c>
      <c r="O20" s="818"/>
    </row>
    <row r="21" spans="1:15" ht="14.4" customHeight="1" x14ac:dyDescent="0.3">
      <c r="A21" s="322" t="s">
        <v>700</v>
      </c>
      <c r="B21" s="288" t="s">
        <v>45</v>
      </c>
      <c r="C21" s="289"/>
      <c r="D21" s="290" t="s">
        <v>30</v>
      </c>
      <c r="E21" s="445" t="s">
        <v>29</v>
      </c>
      <c r="F21" s="453" t="s">
        <v>29</v>
      </c>
      <c r="G21" s="453" t="s">
        <v>29</v>
      </c>
      <c r="H21" s="453" t="s">
        <v>29</v>
      </c>
      <c r="I21" s="453" t="s">
        <v>29</v>
      </c>
      <c r="J21" s="453" t="s">
        <v>29</v>
      </c>
      <c r="K21" s="453" t="s">
        <v>29</v>
      </c>
      <c r="L21" s="453" t="s">
        <v>29</v>
      </c>
      <c r="M21" s="493" t="s">
        <v>29</v>
      </c>
      <c r="O21" s="818"/>
    </row>
    <row r="22" spans="1:15" ht="37.799999999999997" customHeight="1" x14ac:dyDescent="0.3">
      <c r="A22" s="523" t="s">
        <v>701</v>
      </c>
      <c r="B22" s="291" t="s">
        <v>61</v>
      </c>
      <c r="C22" s="292" t="s">
        <v>60</v>
      </c>
      <c r="D22" s="293" t="s">
        <v>31</v>
      </c>
      <c r="E22" s="374"/>
      <c r="F22" s="374"/>
      <c r="G22" s="374"/>
      <c r="H22" s="374"/>
      <c r="I22" s="374"/>
      <c r="J22" s="374"/>
      <c r="K22" s="374"/>
      <c r="L22" s="374"/>
      <c r="M22" s="375"/>
      <c r="O22" s="818"/>
    </row>
    <row r="23" spans="1:15" ht="14.4" customHeight="1" x14ac:dyDescent="0.3">
      <c r="A23" s="523" t="s">
        <v>702</v>
      </c>
      <c r="B23" s="291" t="s">
        <v>32</v>
      </c>
      <c r="C23" s="292"/>
      <c r="D23" s="293" t="s">
        <v>504</v>
      </c>
      <c r="E23" s="446" t="str">
        <f>IF(E22&gt;0,E24/E22,"-")</f>
        <v>-</v>
      </c>
      <c r="F23" s="446" t="str">
        <f>IF(F22&gt;0,F24/F22,"-")</f>
        <v>-</v>
      </c>
      <c r="G23" s="498"/>
      <c r="H23" s="498"/>
      <c r="I23" s="498"/>
      <c r="J23" s="498"/>
      <c r="K23" s="498"/>
      <c r="L23" s="498"/>
      <c r="M23" s="499"/>
      <c r="O23" s="818"/>
    </row>
    <row r="24" spans="1:15" ht="80.400000000000006" customHeight="1" x14ac:dyDescent="0.3">
      <c r="A24" s="523" t="s">
        <v>703</v>
      </c>
      <c r="B24" s="291" t="s">
        <v>63</v>
      </c>
      <c r="C24" s="292" t="s">
        <v>62</v>
      </c>
      <c r="D24" s="293" t="s">
        <v>507</v>
      </c>
      <c r="E24" s="447"/>
      <c r="F24" s="374"/>
      <c r="G24" s="460">
        <f>G22*G23</f>
        <v>0</v>
      </c>
      <c r="H24" s="460">
        <f t="shared" ref="H24" si="7">H22*H23</f>
        <v>0</v>
      </c>
      <c r="I24" s="460">
        <f t="shared" ref="I24" si="8">I22*I23</f>
        <v>0</v>
      </c>
      <c r="J24" s="460">
        <f t="shared" ref="J24" si="9">J22*J23</f>
        <v>0</v>
      </c>
      <c r="K24" s="460">
        <f t="shared" ref="K24" si="10">K22*K23</f>
        <v>0</v>
      </c>
      <c r="L24" s="460">
        <f t="shared" ref="L24" si="11">L22*L23</f>
        <v>0</v>
      </c>
      <c r="M24" s="496">
        <f t="shared" ref="M24" si="12">M22*M23</f>
        <v>0</v>
      </c>
      <c r="O24" s="818"/>
    </row>
    <row r="25" spans="1:15" x14ac:dyDescent="0.3">
      <c r="A25" s="523" t="s">
        <v>704</v>
      </c>
      <c r="B25" s="291" t="s">
        <v>64</v>
      </c>
      <c r="C25" s="292" t="s">
        <v>62</v>
      </c>
      <c r="D25" s="293"/>
      <c r="E25" s="374"/>
      <c r="F25" s="374"/>
      <c r="G25" s="374"/>
      <c r="H25" s="374"/>
      <c r="I25" s="374"/>
      <c r="J25" s="374"/>
      <c r="K25" s="374"/>
      <c r="L25" s="374"/>
      <c r="M25" s="375"/>
      <c r="O25" s="818"/>
    </row>
    <row r="26" spans="1:15" ht="33.6" customHeight="1" x14ac:dyDescent="0.3">
      <c r="A26" s="523" t="s">
        <v>705</v>
      </c>
      <c r="B26" s="291" t="s">
        <v>65</v>
      </c>
      <c r="C26" s="292" t="s">
        <v>62</v>
      </c>
      <c r="D26" s="293" t="s">
        <v>34</v>
      </c>
      <c r="E26" s="374"/>
      <c r="F26" s="374"/>
      <c r="G26" s="374"/>
      <c r="H26" s="374"/>
      <c r="I26" s="374"/>
      <c r="J26" s="374"/>
      <c r="K26" s="374"/>
      <c r="L26" s="374"/>
      <c r="M26" s="375"/>
      <c r="O26" s="818"/>
    </row>
    <row r="27" spans="1:15" ht="37.200000000000003" customHeight="1" x14ac:dyDescent="0.3">
      <c r="A27" s="523" t="s">
        <v>706</v>
      </c>
      <c r="B27" s="291" t="s">
        <v>66</v>
      </c>
      <c r="C27" s="292" t="s">
        <v>62</v>
      </c>
      <c r="D27" s="293" t="s">
        <v>35</v>
      </c>
      <c r="E27" s="374"/>
      <c r="F27" s="374"/>
      <c r="G27" s="374"/>
      <c r="H27" s="374"/>
      <c r="I27" s="374"/>
      <c r="J27" s="374"/>
      <c r="K27" s="374"/>
      <c r="L27" s="374"/>
      <c r="M27" s="375"/>
      <c r="O27" s="818"/>
    </row>
    <row r="28" spans="1:15" ht="28.8" customHeight="1" x14ac:dyDescent="0.3">
      <c r="A28" s="523" t="s">
        <v>707</v>
      </c>
      <c r="B28" s="291" t="s">
        <v>67</v>
      </c>
      <c r="C28" s="292" t="s">
        <v>62</v>
      </c>
      <c r="D28" s="293"/>
      <c r="E28" s="373"/>
      <c r="F28" s="316">
        <f>+E28+F24-F25-F26-F27</f>
        <v>0</v>
      </c>
      <c r="G28" s="316">
        <f>+F28+G24-G25-G26-G27</f>
        <v>0</v>
      </c>
      <c r="H28" s="316">
        <f t="shared" ref="H28:M28" si="13">+G28+H24-H25-H26-H27</f>
        <v>0</v>
      </c>
      <c r="I28" s="316">
        <f t="shared" si="13"/>
        <v>0</v>
      </c>
      <c r="J28" s="316">
        <f t="shared" si="13"/>
        <v>0</v>
      </c>
      <c r="K28" s="316">
        <f t="shared" si="13"/>
        <v>0</v>
      </c>
      <c r="L28" s="316">
        <f t="shared" si="13"/>
        <v>0</v>
      </c>
      <c r="M28" s="484">
        <f t="shared" si="13"/>
        <v>0</v>
      </c>
      <c r="O28" s="818"/>
    </row>
    <row r="29" spans="1:15" ht="72.599999999999994" customHeight="1" x14ac:dyDescent="0.3">
      <c r="A29" s="523" t="s">
        <v>708</v>
      </c>
      <c r="B29" s="291" t="s">
        <v>38</v>
      </c>
      <c r="C29" s="292" t="s">
        <v>68</v>
      </c>
      <c r="D29" s="293" t="s">
        <v>466</v>
      </c>
      <c r="E29" s="374"/>
      <c r="F29" s="374"/>
      <c r="G29" s="374"/>
      <c r="H29" s="374"/>
      <c r="I29" s="374"/>
      <c r="J29" s="374"/>
      <c r="K29" s="374"/>
      <c r="L29" s="374"/>
      <c r="M29" s="375"/>
      <c r="O29" s="818"/>
    </row>
    <row r="30" spans="1:15" ht="28.8" customHeight="1" x14ac:dyDescent="0.3">
      <c r="A30" s="523" t="s">
        <v>709</v>
      </c>
      <c r="B30" s="291" t="s">
        <v>40</v>
      </c>
      <c r="C30" s="292" t="s">
        <v>68</v>
      </c>
      <c r="D30" s="293" t="s">
        <v>41</v>
      </c>
      <c r="E30" s="316" t="str">
        <f>+VI!E32</f>
        <v>-</v>
      </c>
      <c r="F30" s="316" t="str">
        <f>+VI!F32</f>
        <v>-</v>
      </c>
      <c r="G30" s="316" t="str">
        <f>+VI!G32</f>
        <v>-</v>
      </c>
      <c r="H30" s="316" t="str">
        <f>+VI!H32</f>
        <v>-</v>
      </c>
      <c r="I30" s="316" t="str">
        <f>+VI!I32</f>
        <v>-</v>
      </c>
      <c r="J30" s="316" t="str">
        <f>+VI!J32</f>
        <v>-</v>
      </c>
      <c r="K30" s="316" t="str">
        <f>+VI!K32</f>
        <v>-</v>
      </c>
      <c r="L30" s="316" t="str">
        <f>+VI!L32</f>
        <v>-</v>
      </c>
      <c r="M30" s="484" t="str">
        <f>+VI!M32</f>
        <v>-</v>
      </c>
      <c r="O30" s="818"/>
    </row>
    <row r="31" spans="1:15" x14ac:dyDescent="0.3">
      <c r="A31" s="523" t="s">
        <v>710</v>
      </c>
      <c r="B31" s="291" t="s">
        <v>86</v>
      </c>
      <c r="C31" s="292" t="s">
        <v>68</v>
      </c>
      <c r="D31" s="293" t="s">
        <v>510</v>
      </c>
      <c r="E31" s="448">
        <f>+E25*E29</f>
        <v>0</v>
      </c>
      <c r="F31" s="448">
        <f t="shared" ref="F31:M31" si="14">+F25*F29</f>
        <v>0</v>
      </c>
      <c r="G31" s="448">
        <f t="shared" si="14"/>
        <v>0</v>
      </c>
      <c r="H31" s="448">
        <f t="shared" si="14"/>
        <v>0</v>
      </c>
      <c r="I31" s="448">
        <f t="shared" si="14"/>
        <v>0</v>
      </c>
      <c r="J31" s="448">
        <f t="shared" si="14"/>
        <v>0</v>
      </c>
      <c r="K31" s="448">
        <f t="shared" si="14"/>
        <v>0</v>
      </c>
      <c r="L31" s="448">
        <f t="shared" si="14"/>
        <v>0</v>
      </c>
      <c r="M31" s="497">
        <f t="shared" si="14"/>
        <v>0</v>
      </c>
      <c r="O31" s="818"/>
    </row>
    <row r="32" spans="1:15" ht="61.8" customHeight="1" x14ac:dyDescent="0.3">
      <c r="A32" s="523" t="s">
        <v>711</v>
      </c>
      <c r="B32" s="291" t="s">
        <v>69</v>
      </c>
      <c r="C32" s="292" t="s">
        <v>68</v>
      </c>
      <c r="D32" s="293" t="s">
        <v>464</v>
      </c>
      <c r="E32" s="451">
        <f>+E26*E29</f>
        <v>0</v>
      </c>
      <c r="F32" s="451">
        <f t="shared" ref="F32:M32" si="15">+F26*F29</f>
        <v>0</v>
      </c>
      <c r="G32" s="451">
        <f t="shared" si="15"/>
        <v>0</v>
      </c>
      <c r="H32" s="451">
        <f t="shared" si="15"/>
        <v>0</v>
      </c>
      <c r="I32" s="451">
        <f t="shared" si="15"/>
        <v>0</v>
      </c>
      <c r="J32" s="451">
        <f t="shared" si="15"/>
        <v>0</v>
      </c>
      <c r="K32" s="451">
        <f t="shared" si="15"/>
        <v>0</v>
      </c>
      <c r="L32" s="451">
        <f t="shared" si="15"/>
        <v>0</v>
      </c>
      <c r="M32" s="500">
        <f t="shared" si="15"/>
        <v>0</v>
      </c>
      <c r="O32" s="818"/>
    </row>
    <row r="33" spans="1:15" ht="28.8" customHeight="1" x14ac:dyDescent="0.3">
      <c r="A33" s="523" t="s">
        <v>712</v>
      </c>
      <c r="B33" s="291" t="s">
        <v>70</v>
      </c>
      <c r="C33" s="292" t="s">
        <v>68</v>
      </c>
      <c r="D33" s="293"/>
      <c r="E33" s="449" t="str">
        <f>IF(E30="-","-",E28*E30)</f>
        <v>-</v>
      </c>
      <c r="F33" s="449" t="str">
        <f>IF(F30="-","-",F28*F30)</f>
        <v>-</v>
      </c>
      <c r="G33" s="449" t="str">
        <f t="shared" ref="G33:M33" si="16">IF(G30="-","-",G28*G30)</f>
        <v>-</v>
      </c>
      <c r="H33" s="449" t="str">
        <f t="shared" si="16"/>
        <v>-</v>
      </c>
      <c r="I33" s="449" t="str">
        <f t="shared" si="16"/>
        <v>-</v>
      </c>
      <c r="J33" s="449" t="str">
        <f t="shared" si="16"/>
        <v>-</v>
      </c>
      <c r="K33" s="449" t="str">
        <f t="shared" si="16"/>
        <v>-</v>
      </c>
      <c r="L33" s="449" t="str">
        <f t="shared" si="16"/>
        <v>-</v>
      </c>
      <c r="M33" s="485" t="str">
        <f t="shared" si="16"/>
        <v>-</v>
      </c>
      <c r="O33" s="818"/>
    </row>
    <row r="34" spans="1:15" ht="15" thickBot="1" x14ac:dyDescent="0.35">
      <c r="A34" s="535" t="s">
        <v>713</v>
      </c>
      <c r="B34" s="294" t="s">
        <v>71</v>
      </c>
      <c r="C34" s="295" t="s">
        <v>68</v>
      </c>
      <c r="D34" s="296"/>
      <c r="E34" s="450" t="str">
        <f>IF(E30="-","-",E27*E30)</f>
        <v>-</v>
      </c>
      <c r="F34" s="450" t="str">
        <f t="shared" ref="F34:M34" si="17">IF(F30="-","-",F27*F30)</f>
        <v>-</v>
      </c>
      <c r="G34" s="450" t="str">
        <f t="shared" si="17"/>
        <v>-</v>
      </c>
      <c r="H34" s="450" t="str">
        <f t="shared" si="17"/>
        <v>-</v>
      </c>
      <c r="I34" s="450" t="str">
        <f t="shared" si="17"/>
        <v>-</v>
      </c>
      <c r="J34" s="450" t="str">
        <f t="shared" si="17"/>
        <v>-</v>
      </c>
      <c r="K34" s="450" t="str">
        <f t="shared" si="17"/>
        <v>-</v>
      </c>
      <c r="L34" s="450" t="str">
        <f t="shared" si="17"/>
        <v>-</v>
      </c>
      <c r="M34" s="486" t="str">
        <f t="shared" si="17"/>
        <v>-</v>
      </c>
      <c r="O34" s="818"/>
    </row>
    <row r="35" spans="1:15" ht="14.4" customHeight="1" x14ac:dyDescent="0.3">
      <c r="A35" s="322" t="s">
        <v>714</v>
      </c>
      <c r="B35" s="288" t="s">
        <v>192</v>
      </c>
      <c r="C35" s="289"/>
      <c r="D35" s="290" t="s">
        <v>30</v>
      </c>
      <c r="E35" s="445" t="s">
        <v>29</v>
      </c>
      <c r="F35" s="453" t="s">
        <v>29</v>
      </c>
      <c r="G35" s="453" t="s">
        <v>29</v>
      </c>
      <c r="H35" s="453" t="s">
        <v>29</v>
      </c>
      <c r="I35" s="453" t="s">
        <v>29</v>
      </c>
      <c r="J35" s="453" t="s">
        <v>29</v>
      </c>
      <c r="K35" s="453" t="s">
        <v>29</v>
      </c>
      <c r="L35" s="453" t="s">
        <v>29</v>
      </c>
      <c r="M35" s="493" t="s">
        <v>29</v>
      </c>
      <c r="O35" s="818"/>
    </row>
    <row r="36" spans="1:15" ht="37.799999999999997" customHeight="1" x14ac:dyDescent="0.3">
      <c r="A36" s="523" t="s">
        <v>715</v>
      </c>
      <c r="B36" s="291" t="s">
        <v>61</v>
      </c>
      <c r="C36" s="292" t="s">
        <v>60</v>
      </c>
      <c r="D36" s="293" t="s">
        <v>31</v>
      </c>
      <c r="E36" s="374"/>
      <c r="F36" s="374"/>
      <c r="G36" s="374"/>
      <c r="H36" s="374"/>
      <c r="I36" s="374"/>
      <c r="J36" s="374"/>
      <c r="K36" s="374"/>
      <c r="L36" s="374"/>
      <c r="M36" s="375"/>
      <c r="O36" s="818"/>
    </row>
    <row r="37" spans="1:15" ht="14.4" customHeight="1" x14ac:dyDescent="0.3">
      <c r="A37" s="523" t="s">
        <v>716</v>
      </c>
      <c r="B37" s="291" t="s">
        <v>32</v>
      </c>
      <c r="C37" s="292"/>
      <c r="D37" s="293" t="s">
        <v>508</v>
      </c>
      <c r="E37" s="446" t="str">
        <f>IF(E36&gt;0,E38/E36,"-")</f>
        <v>-</v>
      </c>
      <c r="F37" s="446" t="str">
        <f>IF(F36&gt;0,F38/F36,"-")</f>
        <v>-</v>
      </c>
      <c r="G37" s="498"/>
      <c r="H37" s="498"/>
      <c r="I37" s="498"/>
      <c r="J37" s="498"/>
      <c r="K37" s="498"/>
      <c r="L37" s="498"/>
      <c r="M37" s="499"/>
      <c r="O37" s="818"/>
    </row>
    <row r="38" spans="1:15" ht="80.400000000000006" customHeight="1" x14ac:dyDescent="0.3">
      <c r="A38" s="523" t="s">
        <v>717</v>
      </c>
      <c r="B38" s="291" t="s">
        <v>63</v>
      </c>
      <c r="C38" s="292" t="s">
        <v>62</v>
      </c>
      <c r="D38" s="293" t="s">
        <v>511</v>
      </c>
      <c r="E38" s="447"/>
      <c r="F38" s="374"/>
      <c r="G38" s="460">
        <f>G36*G37</f>
        <v>0</v>
      </c>
      <c r="H38" s="460">
        <f t="shared" ref="H38" si="18">H36*H37</f>
        <v>0</v>
      </c>
      <c r="I38" s="460">
        <f t="shared" ref="I38" si="19">I36*I37</f>
        <v>0</v>
      </c>
      <c r="J38" s="460">
        <f t="shared" ref="J38" si="20">J36*J37</f>
        <v>0</v>
      </c>
      <c r="K38" s="460">
        <f t="shared" ref="K38" si="21">K36*K37</f>
        <v>0</v>
      </c>
      <c r="L38" s="460">
        <f t="shared" ref="L38" si="22">L36*L37</f>
        <v>0</v>
      </c>
      <c r="M38" s="496">
        <f t="shared" ref="M38" si="23">M36*M37</f>
        <v>0</v>
      </c>
      <c r="O38" s="818"/>
    </row>
    <row r="39" spans="1:15" x14ac:dyDescent="0.3">
      <c r="A39" s="523" t="s">
        <v>718</v>
      </c>
      <c r="B39" s="291" t="s">
        <v>64</v>
      </c>
      <c r="C39" s="292" t="s">
        <v>62</v>
      </c>
      <c r="D39" s="293"/>
      <c r="E39" s="374"/>
      <c r="F39" s="374"/>
      <c r="G39" s="374"/>
      <c r="H39" s="374"/>
      <c r="I39" s="374"/>
      <c r="J39" s="374"/>
      <c r="K39" s="374"/>
      <c r="L39" s="374"/>
      <c r="M39" s="375"/>
      <c r="O39" s="818"/>
    </row>
    <row r="40" spans="1:15" ht="28.8" customHeight="1" x14ac:dyDescent="0.3">
      <c r="A40" s="523" t="s">
        <v>719</v>
      </c>
      <c r="B40" s="291" t="s">
        <v>65</v>
      </c>
      <c r="C40" s="292" t="s">
        <v>62</v>
      </c>
      <c r="D40" s="293" t="s">
        <v>34</v>
      </c>
      <c r="E40" s="374"/>
      <c r="F40" s="374"/>
      <c r="G40" s="374"/>
      <c r="H40" s="374"/>
      <c r="I40" s="374"/>
      <c r="J40" s="374"/>
      <c r="K40" s="374"/>
      <c r="L40" s="374"/>
      <c r="M40" s="375"/>
      <c r="O40" s="818"/>
    </row>
    <row r="41" spans="1:15" ht="37.200000000000003" customHeight="1" x14ac:dyDescent="0.3">
      <c r="A41" s="523" t="s">
        <v>720</v>
      </c>
      <c r="B41" s="291" t="s">
        <v>66</v>
      </c>
      <c r="C41" s="292" t="s">
        <v>62</v>
      </c>
      <c r="D41" s="293" t="s">
        <v>35</v>
      </c>
      <c r="E41" s="374"/>
      <c r="F41" s="374"/>
      <c r="G41" s="374"/>
      <c r="H41" s="374"/>
      <c r="I41" s="374"/>
      <c r="J41" s="374"/>
      <c r="K41" s="374"/>
      <c r="L41" s="374"/>
      <c r="M41" s="375"/>
      <c r="O41" s="818"/>
    </row>
    <row r="42" spans="1:15" ht="28.8" customHeight="1" x14ac:dyDescent="0.3">
      <c r="A42" s="523" t="s">
        <v>721</v>
      </c>
      <c r="B42" s="291" t="s">
        <v>67</v>
      </c>
      <c r="C42" s="292" t="s">
        <v>62</v>
      </c>
      <c r="D42" s="293"/>
      <c r="E42" s="373"/>
      <c r="F42" s="316">
        <f>+E42+F38-F39-F40-F41</f>
        <v>0</v>
      </c>
      <c r="G42" s="316">
        <f t="shared" ref="G42:M42" si="24">+F42+G38-G39-G40-G41</f>
        <v>0</v>
      </c>
      <c r="H42" s="316">
        <f t="shared" si="24"/>
        <v>0</v>
      </c>
      <c r="I42" s="316">
        <f t="shared" si="24"/>
        <v>0</v>
      </c>
      <c r="J42" s="316">
        <f t="shared" si="24"/>
        <v>0</v>
      </c>
      <c r="K42" s="316">
        <f t="shared" si="24"/>
        <v>0</v>
      </c>
      <c r="L42" s="316">
        <f t="shared" si="24"/>
        <v>0</v>
      </c>
      <c r="M42" s="484">
        <f t="shared" si="24"/>
        <v>0</v>
      </c>
      <c r="O42" s="818"/>
    </row>
    <row r="43" spans="1:15" ht="72.599999999999994" customHeight="1" x14ac:dyDescent="0.3">
      <c r="A43" s="523" t="s">
        <v>722</v>
      </c>
      <c r="B43" s="291" t="s">
        <v>38</v>
      </c>
      <c r="C43" s="292" t="s">
        <v>68</v>
      </c>
      <c r="D43" s="293" t="s">
        <v>466</v>
      </c>
      <c r="E43" s="374"/>
      <c r="F43" s="374"/>
      <c r="G43" s="374"/>
      <c r="H43" s="374"/>
      <c r="I43" s="374"/>
      <c r="J43" s="374"/>
      <c r="K43" s="374"/>
      <c r="L43" s="374"/>
      <c r="M43" s="375"/>
      <c r="O43" s="818"/>
    </row>
    <row r="44" spans="1:15" ht="28.8" customHeight="1" x14ac:dyDescent="0.3">
      <c r="A44" s="523" t="s">
        <v>723</v>
      </c>
      <c r="B44" s="291" t="s">
        <v>40</v>
      </c>
      <c r="C44" s="292" t="s">
        <v>68</v>
      </c>
      <c r="D44" s="293" t="s">
        <v>41</v>
      </c>
      <c r="E44" s="316" t="str">
        <f>+VI!E45</f>
        <v>-</v>
      </c>
      <c r="F44" s="316" t="str">
        <f>+VI!F45</f>
        <v>-</v>
      </c>
      <c r="G44" s="316" t="str">
        <f>+VI!G45</f>
        <v>-</v>
      </c>
      <c r="H44" s="316" t="str">
        <f>+VI!H45</f>
        <v>-</v>
      </c>
      <c r="I44" s="316" t="str">
        <f>+VI!I45</f>
        <v>-</v>
      </c>
      <c r="J44" s="316" t="str">
        <f>+VI!J45</f>
        <v>-</v>
      </c>
      <c r="K44" s="316" t="str">
        <f>+VI!K45</f>
        <v>-</v>
      </c>
      <c r="L44" s="316" t="str">
        <f>+VI!L45</f>
        <v>-</v>
      </c>
      <c r="M44" s="484" t="str">
        <f>+VI!M45</f>
        <v>-</v>
      </c>
      <c r="O44" s="818"/>
    </row>
    <row r="45" spans="1:15" x14ac:dyDescent="0.3">
      <c r="A45" s="523" t="s">
        <v>724</v>
      </c>
      <c r="B45" s="291" t="s">
        <v>86</v>
      </c>
      <c r="C45" s="292" t="s">
        <v>68</v>
      </c>
      <c r="D45" s="293" t="s">
        <v>510</v>
      </c>
      <c r="E45" s="448">
        <f>+E39*E43</f>
        <v>0</v>
      </c>
      <c r="F45" s="448">
        <f t="shared" ref="F45:M45" si="25">+F39*F43</f>
        <v>0</v>
      </c>
      <c r="G45" s="448">
        <f t="shared" si="25"/>
        <v>0</v>
      </c>
      <c r="H45" s="448">
        <f t="shared" si="25"/>
        <v>0</v>
      </c>
      <c r="I45" s="448">
        <f t="shared" si="25"/>
        <v>0</v>
      </c>
      <c r="J45" s="448">
        <f t="shared" si="25"/>
        <v>0</v>
      </c>
      <c r="K45" s="448">
        <f t="shared" si="25"/>
        <v>0</v>
      </c>
      <c r="L45" s="448">
        <f t="shared" si="25"/>
        <v>0</v>
      </c>
      <c r="M45" s="497">
        <f t="shared" si="25"/>
        <v>0</v>
      </c>
      <c r="O45" s="818"/>
    </row>
    <row r="46" spans="1:15" ht="77.400000000000006" customHeight="1" x14ac:dyDescent="0.3">
      <c r="A46" s="523" t="s">
        <v>725</v>
      </c>
      <c r="B46" s="291" t="s">
        <v>69</v>
      </c>
      <c r="C46" s="292" t="s">
        <v>68</v>
      </c>
      <c r="D46" s="293" t="s">
        <v>509</v>
      </c>
      <c r="E46" s="451">
        <f>+E40*E43</f>
        <v>0</v>
      </c>
      <c r="F46" s="451">
        <f t="shared" ref="F46:M46" si="26">+F40*F43</f>
        <v>0</v>
      </c>
      <c r="G46" s="451">
        <f t="shared" si="26"/>
        <v>0</v>
      </c>
      <c r="H46" s="451">
        <f t="shared" si="26"/>
        <v>0</v>
      </c>
      <c r="I46" s="451">
        <f t="shared" si="26"/>
        <v>0</v>
      </c>
      <c r="J46" s="451">
        <f t="shared" si="26"/>
        <v>0</v>
      </c>
      <c r="K46" s="451">
        <f t="shared" si="26"/>
        <v>0</v>
      </c>
      <c r="L46" s="451">
        <f t="shared" si="26"/>
        <v>0</v>
      </c>
      <c r="M46" s="500">
        <f t="shared" si="26"/>
        <v>0</v>
      </c>
      <c r="O46" s="818"/>
    </row>
    <row r="47" spans="1:15" ht="28.8" customHeight="1" x14ac:dyDescent="0.3">
      <c r="A47" s="523" t="s">
        <v>726</v>
      </c>
      <c r="B47" s="291" t="s">
        <v>70</v>
      </c>
      <c r="C47" s="292" t="s">
        <v>68</v>
      </c>
      <c r="D47" s="293"/>
      <c r="E47" s="449" t="str">
        <f>IF(E44="-","-",E42*E44)</f>
        <v>-</v>
      </c>
      <c r="F47" s="449" t="str">
        <f t="shared" ref="F47:M47" si="27">IF(F44="-","-",F42*F44)</f>
        <v>-</v>
      </c>
      <c r="G47" s="449" t="str">
        <f t="shared" si="27"/>
        <v>-</v>
      </c>
      <c r="H47" s="449" t="str">
        <f t="shared" si="27"/>
        <v>-</v>
      </c>
      <c r="I47" s="449" t="str">
        <f t="shared" si="27"/>
        <v>-</v>
      </c>
      <c r="J47" s="449" t="str">
        <f t="shared" si="27"/>
        <v>-</v>
      </c>
      <c r="K47" s="449" t="str">
        <f t="shared" si="27"/>
        <v>-</v>
      </c>
      <c r="L47" s="449" t="str">
        <f t="shared" si="27"/>
        <v>-</v>
      </c>
      <c r="M47" s="485" t="str">
        <f t="shared" si="27"/>
        <v>-</v>
      </c>
      <c r="O47" s="818"/>
    </row>
    <row r="48" spans="1:15" ht="15" thickBot="1" x14ac:dyDescent="0.35">
      <c r="A48" s="535" t="s">
        <v>727</v>
      </c>
      <c r="B48" s="294" t="s">
        <v>71</v>
      </c>
      <c r="C48" s="295" t="s">
        <v>68</v>
      </c>
      <c r="D48" s="296"/>
      <c r="E48" s="450" t="str">
        <f>IF(E44="-","-",E41*E44)</f>
        <v>-</v>
      </c>
      <c r="F48" s="450" t="str">
        <f t="shared" ref="F48:M48" si="28">IF(F44="-","-",F41*F44)</f>
        <v>-</v>
      </c>
      <c r="G48" s="450" t="str">
        <f t="shared" si="28"/>
        <v>-</v>
      </c>
      <c r="H48" s="450" t="str">
        <f t="shared" si="28"/>
        <v>-</v>
      </c>
      <c r="I48" s="450" t="str">
        <f t="shared" si="28"/>
        <v>-</v>
      </c>
      <c r="J48" s="450" t="str">
        <f t="shared" si="28"/>
        <v>-</v>
      </c>
      <c r="K48" s="450" t="str">
        <f t="shared" si="28"/>
        <v>-</v>
      </c>
      <c r="L48" s="450" t="str">
        <f t="shared" si="28"/>
        <v>-</v>
      </c>
      <c r="M48" s="486" t="str">
        <f t="shared" si="28"/>
        <v>-</v>
      </c>
      <c r="O48" s="818"/>
    </row>
    <row r="49" spans="1:15" ht="14.4" customHeight="1" x14ac:dyDescent="0.3">
      <c r="A49" s="322" t="s">
        <v>728</v>
      </c>
      <c r="B49" s="288" t="s">
        <v>45</v>
      </c>
      <c r="C49" s="289"/>
      <c r="D49" s="290" t="s">
        <v>30</v>
      </c>
      <c r="E49" s="445" t="s">
        <v>29</v>
      </c>
      <c r="F49" s="453" t="s">
        <v>29</v>
      </c>
      <c r="G49" s="453" t="s">
        <v>29</v>
      </c>
      <c r="H49" s="453" t="s">
        <v>29</v>
      </c>
      <c r="I49" s="453" t="s">
        <v>29</v>
      </c>
      <c r="J49" s="453" t="s">
        <v>29</v>
      </c>
      <c r="K49" s="453" t="s">
        <v>29</v>
      </c>
      <c r="L49" s="453" t="s">
        <v>29</v>
      </c>
      <c r="M49" s="493" t="s">
        <v>29</v>
      </c>
      <c r="O49" s="818"/>
    </row>
    <row r="50" spans="1:15" ht="37.799999999999997" customHeight="1" x14ac:dyDescent="0.3">
      <c r="A50" s="523" t="s">
        <v>729</v>
      </c>
      <c r="B50" s="291" t="s">
        <v>61</v>
      </c>
      <c r="C50" s="292" t="s">
        <v>60</v>
      </c>
      <c r="D50" s="293" t="s">
        <v>31</v>
      </c>
      <c r="E50" s="374"/>
      <c r="F50" s="374"/>
      <c r="G50" s="374"/>
      <c r="H50" s="374"/>
      <c r="I50" s="374"/>
      <c r="J50" s="374"/>
      <c r="K50" s="374"/>
      <c r="L50" s="374"/>
      <c r="M50" s="375"/>
      <c r="O50" s="818"/>
    </row>
    <row r="51" spans="1:15" ht="14.4" customHeight="1" x14ac:dyDescent="0.3">
      <c r="A51" s="523" t="s">
        <v>730</v>
      </c>
      <c r="B51" s="291" t="s">
        <v>32</v>
      </c>
      <c r="C51" s="292"/>
      <c r="D51" s="293" t="s">
        <v>508</v>
      </c>
      <c r="E51" s="446" t="str">
        <f>IF(E50&gt;0,E52/E50,"-")</f>
        <v>-</v>
      </c>
      <c r="F51" s="446" t="str">
        <f>IF(F50&gt;0,F52/F50,"-")</f>
        <v>-</v>
      </c>
      <c r="G51" s="498"/>
      <c r="H51" s="498"/>
      <c r="I51" s="498"/>
      <c r="J51" s="498"/>
      <c r="K51" s="498"/>
      <c r="L51" s="498"/>
      <c r="M51" s="499"/>
      <c r="O51" s="818"/>
    </row>
    <row r="52" spans="1:15" ht="80.400000000000006" customHeight="1" x14ac:dyDescent="0.3">
      <c r="A52" s="523" t="s">
        <v>731</v>
      </c>
      <c r="B52" s="291" t="s">
        <v>63</v>
      </c>
      <c r="C52" s="292" t="s">
        <v>62</v>
      </c>
      <c r="D52" s="293" t="s">
        <v>507</v>
      </c>
      <c r="E52" s="447"/>
      <c r="F52" s="374"/>
      <c r="G52" s="460">
        <f>G50*G51</f>
        <v>0</v>
      </c>
      <c r="H52" s="460">
        <f t="shared" ref="H52" si="29">H50*H51</f>
        <v>0</v>
      </c>
      <c r="I52" s="460">
        <f t="shared" ref="I52" si="30">I50*I51</f>
        <v>0</v>
      </c>
      <c r="J52" s="460">
        <f t="shared" ref="J52" si="31">J50*J51</f>
        <v>0</v>
      </c>
      <c r="K52" s="460">
        <f t="shared" ref="K52" si="32">K50*K51</f>
        <v>0</v>
      </c>
      <c r="L52" s="460">
        <f t="shared" ref="L52" si="33">L50*L51</f>
        <v>0</v>
      </c>
      <c r="M52" s="496">
        <f t="shared" ref="M52" si="34">M50*M51</f>
        <v>0</v>
      </c>
      <c r="O52" s="818"/>
    </row>
    <row r="53" spans="1:15" x14ac:dyDescent="0.3">
      <c r="A53" s="523" t="s">
        <v>732</v>
      </c>
      <c r="B53" s="291" t="s">
        <v>64</v>
      </c>
      <c r="C53" s="292" t="s">
        <v>62</v>
      </c>
      <c r="D53" s="293"/>
      <c r="E53" s="374"/>
      <c r="F53" s="374"/>
      <c r="G53" s="374"/>
      <c r="H53" s="374"/>
      <c r="I53" s="374"/>
      <c r="J53" s="374"/>
      <c r="K53" s="374"/>
      <c r="L53" s="374"/>
      <c r="M53" s="375"/>
      <c r="O53" s="818"/>
    </row>
    <row r="54" spans="1:15" ht="28.8" customHeight="1" x14ac:dyDescent="0.3">
      <c r="A54" s="523" t="s">
        <v>733</v>
      </c>
      <c r="B54" s="291" t="s">
        <v>65</v>
      </c>
      <c r="C54" s="292" t="s">
        <v>62</v>
      </c>
      <c r="D54" s="293" t="s">
        <v>34</v>
      </c>
      <c r="E54" s="374"/>
      <c r="F54" s="374"/>
      <c r="G54" s="374"/>
      <c r="H54" s="374"/>
      <c r="I54" s="374"/>
      <c r="J54" s="374"/>
      <c r="K54" s="374"/>
      <c r="L54" s="374"/>
      <c r="M54" s="375"/>
      <c r="O54" s="818"/>
    </row>
    <row r="55" spans="1:15" ht="37.200000000000003" customHeight="1" x14ac:dyDescent="0.3">
      <c r="A55" s="523" t="s">
        <v>734</v>
      </c>
      <c r="B55" s="291" t="s">
        <v>66</v>
      </c>
      <c r="C55" s="292" t="s">
        <v>62</v>
      </c>
      <c r="D55" s="293" t="s">
        <v>35</v>
      </c>
      <c r="E55" s="374"/>
      <c r="F55" s="374"/>
      <c r="G55" s="374"/>
      <c r="H55" s="374"/>
      <c r="I55" s="374"/>
      <c r="J55" s="374"/>
      <c r="K55" s="374"/>
      <c r="L55" s="374"/>
      <c r="M55" s="375"/>
      <c r="O55" s="818"/>
    </row>
    <row r="56" spans="1:15" ht="28.8" customHeight="1" x14ac:dyDescent="0.3">
      <c r="A56" s="523" t="s">
        <v>735</v>
      </c>
      <c r="B56" s="291" t="s">
        <v>67</v>
      </c>
      <c r="C56" s="292" t="s">
        <v>62</v>
      </c>
      <c r="D56" s="293"/>
      <c r="E56" s="373"/>
      <c r="F56" s="316">
        <f>+E56+F52-F53-F54-F55</f>
        <v>0</v>
      </c>
      <c r="G56" s="316">
        <f t="shared" ref="G56:M56" si="35">+F56+G52-G53-G54-G55</f>
        <v>0</v>
      </c>
      <c r="H56" s="316">
        <f t="shared" si="35"/>
        <v>0</v>
      </c>
      <c r="I56" s="316">
        <f t="shared" si="35"/>
        <v>0</v>
      </c>
      <c r="J56" s="316">
        <f t="shared" si="35"/>
        <v>0</v>
      </c>
      <c r="K56" s="316">
        <f t="shared" si="35"/>
        <v>0</v>
      </c>
      <c r="L56" s="316">
        <f t="shared" si="35"/>
        <v>0</v>
      </c>
      <c r="M56" s="484">
        <f t="shared" si="35"/>
        <v>0</v>
      </c>
      <c r="O56" s="818"/>
    </row>
    <row r="57" spans="1:15" ht="72.599999999999994" customHeight="1" x14ac:dyDescent="0.3">
      <c r="A57" s="523" t="s">
        <v>736</v>
      </c>
      <c r="B57" s="291" t="s">
        <v>38</v>
      </c>
      <c r="C57" s="292" t="s">
        <v>68</v>
      </c>
      <c r="D57" s="293" t="s">
        <v>466</v>
      </c>
      <c r="E57" s="374"/>
      <c r="F57" s="374"/>
      <c r="G57" s="374"/>
      <c r="H57" s="374"/>
      <c r="I57" s="374"/>
      <c r="J57" s="374"/>
      <c r="K57" s="374"/>
      <c r="L57" s="374"/>
      <c r="M57" s="375"/>
      <c r="O57" s="818"/>
    </row>
    <row r="58" spans="1:15" ht="28.8" customHeight="1" x14ac:dyDescent="0.3">
      <c r="A58" s="523" t="s">
        <v>737</v>
      </c>
      <c r="B58" s="291" t="s">
        <v>40</v>
      </c>
      <c r="C58" s="292" t="s">
        <v>68</v>
      </c>
      <c r="D58" s="293" t="s">
        <v>41</v>
      </c>
      <c r="E58" s="316" t="str">
        <f>+VI!E58</f>
        <v>-</v>
      </c>
      <c r="F58" s="316" t="str">
        <f>+VI!F58</f>
        <v>-</v>
      </c>
      <c r="G58" s="316" t="str">
        <f>+VI!G58</f>
        <v>-</v>
      </c>
      <c r="H58" s="316" t="str">
        <f>+VI!H58</f>
        <v>-</v>
      </c>
      <c r="I58" s="316" t="str">
        <f>+VI!I58</f>
        <v>-</v>
      </c>
      <c r="J58" s="316" t="str">
        <f>+VI!J58</f>
        <v>-</v>
      </c>
      <c r="K58" s="316" t="str">
        <f>+VI!K58</f>
        <v>-</v>
      </c>
      <c r="L58" s="316" t="str">
        <f>+VI!L58</f>
        <v>-</v>
      </c>
      <c r="M58" s="484" t="str">
        <f>+VI!M58</f>
        <v>-</v>
      </c>
      <c r="O58" s="818"/>
    </row>
    <row r="59" spans="1:15" x14ac:dyDescent="0.3">
      <c r="A59" s="523" t="s">
        <v>738</v>
      </c>
      <c r="B59" s="291" t="s">
        <v>86</v>
      </c>
      <c r="C59" s="292" t="s">
        <v>68</v>
      </c>
      <c r="D59" s="293" t="s">
        <v>506</v>
      </c>
      <c r="E59" s="451">
        <f>+E53*E57</f>
        <v>0</v>
      </c>
      <c r="F59" s="451">
        <f t="shared" ref="F59:M59" si="36">+F53*F57</f>
        <v>0</v>
      </c>
      <c r="G59" s="451">
        <f t="shared" si="36"/>
        <v>0</v>
      </c>
      <c r="H59" s="451">
        <f t="shared" si="36"/>
        <v>0</v>
      </c>
      <c r="I59" s="451">
        <f t="shared" si="36"/>
        <v>0</v>
      </c>
      <c r="J59" s="451">
        <f t="shared" si="36"/>
        <v>0</v>
      </c>
      <c r="K59" s="451">
        <f t="shared" si="36"/>
        <v>0</v>
      </c>
      <c r="L59" s="451">
        <f t="shared" si="36"/>
        <v>0</v>
      </c>
      <c r="M59" s="500">
        <f t="shared" si="36"/>
        <v>0</v>
      </c>
      <c r="O59" s="818"/>
    </row>
    <row r="60" spans="1:15" ht="80.400000000000006" customHeight="1" x14ac:dyDescent="0.3">
      <c r="A60" s="523" t="s">
        <v>739</v>
      </c>
      <c r="B60" s="291" t="s">
        <v>69</v>
      </c>
      <c r="C60" s="292" t="s">
        <v>68</v>
      </c>
      <c r="D60" s="293" t="str">
        <f>+D46</f>
        <v>((prielaidos planuojamuoju laikotarpiu negali žymiai skirtis nuo Lietuvos statistinių (skelbiamų Lietuvos statistikos departamento ir VšĮ Žemės ūkio duomenų centro svetainėse) arba praėjusio ir (ar) ataskaitinio laikotarpio duomenų arba turi būti  pateikti pagrįsti paaiškinimai ar skaičiavimai)</v>
      </c>
      <c r="E60" s="451">
        <f>+E54*E57</f>
        <v>0</v>
      </c>
      <c r="F60" s="451">
        <f t="shared" ref="F60:M60" si="37">+F54*F57</f>
        <v>0</v>
      </c>
      <c r="G60" s="451">
        <f t="shared" si="37"/>
        <v>0</v>
      </c>
      <c r="H60" s="451">
        <f t="shared" si="37"/>
        <v>0</v>
      </c>
      <c r="I60" s="451">
        <f t="shared" si="37"/>
        <v>0</v>
      </c>
      <c r="J60" s="451">
        <f t="shared" si="37"/>
        <v>0</v>
      </c>
      <c r="K60" s="451">
        <f t="shared" si="37"/>
        <v>0</v>
      </c>
      <c r="L60" s="451">
        <f t="shared" si="37"/>
        <v>0</v>
      </c>
      <c r="M60" s="500">
        <f t="shared" si="37"/>
        <v>0</v>
      </c>
      <c r="O60" s="818"/>
    </row>
    <row r="61" spans="1:15" ht="28.8" customHeight="1" x14ac:dyDescent="0.3">
      <c r="A61" s="523" t="s">
        <v>740</v>
      </c>
      <c r="B61" s="291" t="s">
        <v>70</v>
      </c>
      <c r="C61" s="292" t="s">
        <v>68</v>
      </c>
      <c r="D61" s="293"/>
      <c r="E61" s="449" t="str">
        <f>IF(E58="-","-",E56*E58)</f>
        <v>-</v>
      </c>
      <c r="F61" s="449" t="str">
        <f t="shared" ref="F61:M61" si="38">IF(F58="-","-",F56*F58)</f>
        <v>-</v>
      </c>
      <c r="G61" s="449" t="str">
        <f t="shared" si="38"/>
        <v>-</v>
      </c>
      <c r="H61" s="449" t="str">
        <f t="shared" si="38"/>
        <v>-</v>
      </c>
      <c r="I61" s="449" t="str">
        <f t="shared" si="38"/>
        <v>-</v>
      </c>
      <c r="J61" s="449" t="str">
        <f t="shared" si="38"/>
        <v>-</v>
      </c>
      <c r="K61" s="449" t="str">
        <f t="shared" si="38"/>
        <v>-</v>
      </c>
      <c r="L61" s="449" t="str">
        <f t="shared" si="38"/>
        <v>-</v>
      </c>
      <c r="M61" s="485" t="str">
        <f t="shared" si="38"/>
        <v>-</v>
      </c>
      <c r="O61" s="818"/>
    </row>
    <row r="62" spans="1:15" ht="15" thickBot="1" x14ac:dyDescent="0.35">
      <c r="A62" s="535" t="s">
        <v>741</v>
      </c>
      <c r="B62" s="294" t="s">
        <v>71</v>
      </c>
      <c r="C62" s="295" t="s">
        <v>68</v>
      </c>
      <c r="D62" s="296"/>
      <c r="E62" s="450" t="str">
        <f>IF(E58="-","-",E55*E58)</f>
        <v>-</v>
      </c>
      <c r="F62" s="450" t="str">
        <f t="shared" ref="F62:M62" si="39">IF(F58="-","-",F55*F58)</f>
        <v>-</v>
      </c>
      <c r="G62" s="450" t="str">
        <f t="shared" si="39"/>
        <v>-</v>
      </c>
      <c r="H62" s="450" t="str">
        <f t="shared" si="39"/>
        <v>-</v>
      </c>
      <c r="I62" s="450" t="str">
        <f t="shared" si="39"/>
        <v>-</v>
      </c>
      <c r="J62" s="450" t="str">
        <f t="shared" si="39"/>
        <v>-</v>
      </c>
      <c r="K62" s="450" t="str">
        <f t="shared" si="39"/>
        <v>-</v>
      </c>
      <c r="L62" s="450" t="str">
        <f t="shared" si="39"/>
        <v>-</v>
      </c>
      <c r="M62" s="486" t="str">
        <f t="shared" si="39"/>
        <v>-</v>
      </c>
      <c r="O62" s="818"/>
    </row>
    <row r="63" spans="1:15" s="812" customFormat="1" x14ac:dyDescent="0.3">
      <c r="A63" s="931" t="s">
        <v>742</v>
      </c>
      <c r="B63" s="934" t="s">
        <v>45</v>
      </c>
      <c r="C63" s="935"/>
      <c r="D63" s="323" t="s">
        <v>30</v>
      </c>
      <c r="E63" s="863" t="s">
        <v>29</v>
      </c>
      <c r="F63" s="936" t="s">
        <v>29</v>
      </c>
      <c r="G63" s="936" t="s">
        <v>29</v>
      </c>
      <c r="H63" s="936" t="s">
        <v>29</v>
      </c>
      <c r="I63" s="936" t="s">
        <v>29</v>
      </c>
      <c r="J63" s="936" t="s">
        <v>29</v>
      </c>
      <c r="K63" s="936" t="s">
        <v>29</v>
      </c>
      <c r="L63" s="936" t="s">
        <v>29</v>
      </c>
      <c r="M63" s="937" t="s">
        <v>29</v>
      </c>
      <c r="N63" s="951"/>
      <c r="O63" s="818"/>
    </row>
    <row r="64" spans="1:15" s="812" customFormat="1" ht="37.799999999999997" customHeight="1" x14ac:dyDescent="0.3">
      <c r="A64" s="932" t="s">
        <v>743</v>
      </c>
      <c r="B64" s="797" t="s">
        <v>61</v>
      </c>
      <c r="C64" s="729" t="s">
        <v>60</v>
      </c>
      <c r="D64" s="327" t="s">
        <v>31</v>
      </c>
      <c r="E64" s="374"/>
      <c r="F64" s="374"/>
      <c r="G64" s="374"/>
      <c r="H64" s="374"/>
      <c r="I64" s="374"/>
      <c r="J64" s="374"/>
      <c r="K64" s="374"/>
      <c r="L64" s="374"/>
      <c r="M64" s="375"/>
      <c r="N64" s="951"/>
      <c r="O64" s="818"/>
    </row>
    <row r="65" spans="1:15" s="812" customFormat="1" ht="20.399999999999999" x14ac:dyDescent="0.3">
      <c r="A65" s="932" t="s">
        <v>744</v>
      </c>
      <c r="B65" s="797" t="s">
        <v>32</v>
      </c>
      <c r="C65" s="729" t="s">
        <v>62</v>
      </c>
      <c r="D65" s="327" t="s">
        <v>504</v>
      </c>
      <c r="E65" s="938" t="str">
        <f>IF(E64&gt;0,E66/E64,"-")</f>
        <v>-</v>
      </c>
      <c r="F65" s="938" t="str">
        <f>IF(F64&gt;0,F66/F64,"-")</f>
        <v>-</v>
      </c>
      <c r="G65" s="498"/>
      <c r="H65" s="498"/>
      <c r="I65" s="498"/>
      <c r="J65" s="498"/>
      <c r="K65" s="498"/>
      <c r="L65" s="498"/>
      <c r="M65" s="499"/>
      <c r="N65" s="951"/>
      <c r="O65" s="818"/>
    </row>
    <row r="66" spans="1:15" s="812" customFormat="1" ht="79.2" customHeight="1" x14ac:dyDescent="0.3">
      <c r="A66" s="932" t="s">
        <v>745</v>
      </c>
      <c r="B66" s="797" t="s">
        <v>63</v>
      </c>
      <c r="C66" s="729" t="s">
        <v>62</v>
      </c>
      <c r="D66" s="327" t="s">
        <v>505</v>
      </c>
      <c r="E66" s="447"/>
      <c r="F66" s="374"/>
      <c r="G66" s="731">
        <f>G64*G65</f>
        <v>0</v>
      </c>
      <c r="H66" s="731">
        <f t="shared" ref="H66" si="40">H64*H65</f>
        <v>0</v>
      </c>
      <c r="I66" s="731">
        <f t="shared" ref="I66" si="41">I64*I65</f>
        <v>0</v>
      </c>
      <c r="J66" s="731">
        <f t="shared" ref="J66" si="42">J64*J65</f>
        <v>0</v>
      </c>
      <c r="K66" s="731">
        <f t="shared" ref="K66" si="43">K64*K65</f>
        <v>0</v>
      </c>
      <c r="L66" s="731">
        <f t="shared" ref="L66" si="44">L64*L65</f>
        <v>0</v>
      </c>
      <c r="M66" s="732">
        <f t="shared" ref="M66" si="45">M64*M65</f>
        <v>0</v>
      </c>
      <c r="N66" s="951"/>
      <c r="O66" s="818"/>
    </row>
    <row r="67" spans="1:15" s="812" customFormat="1" x14ac:dyDescent="0.3">
      <c r="A67" s="932" t="s">
        <v>746</v>
      </c>
      <c r="B67" s="797" t="s">
        <v>64</v>
      </c>
      <c r="C67" s="729" t="s">
        <v>62</v>
      </c>
      <c r="D67" s="327"/>
      <c r="E67" s="374"/>
      <c r="F67" s="374"/>
      <c r="G67" s="374"/>
      <c r="H67" s="374"/>
      <c r="I67" s="374"/>
      <c r="J67" s="374"/>
      <c r="K67" s="374"/>
      <c r="L67" s="374"/>
      <c r="M67" s="375"/>
      <c r="N67" s="951"/>
      <c r="O67" s="818"/>
    </row>
    <row r="68" spans="1:15" s="812" customFormat="1" ht="28.2" customHeight="1" x14ac:dyDescent="0.3">
      <c r="A68" s="932" t="s">
        <v>747</v>
      </c>
      <c r="B68" s="797" t="s">
        <v>65</v>
      </c>
      <c r="C68" s="729" t="s">
        <v>62</v>
      </c>
      <c r="D68" s="327" t="s">
        <v>34</v>
      </c>
      <c r="E68" s="374"/>
      <c r="F68" s="374"/>
      <c r="G68" s="374"/>
      <c r="H68" s="374"/>
      <c r="I68" s="374"/>
      <c r="J68" s="374"/>
      <c r="K68" s="374"/>
      <c r="L68" s="374"/>
      <c r="M68" s="375"/>
      <c r="N68" s="951"/>
      <c r="O68" s="818"/>
    </row>
    <row r="69" spans="1:15" s="812" customFormat="1" ht="34.799999999999997" customHeight="1" x14ac:dyDescent="0.3">
      <c r="A69" s="932" t="s">
        <v>748</v>
      </c>
      <c r="B69" s="797" t="s">
        <v>66</v>
      </c>
      <c r="C69" s="729" t="s">
        <v>62</v>
      </c>
      <c r="D69" s="327" t="s">
        <v>35</v>
      </c>
      <c r="E69" s="374"/>
      <c r="F69" s="374"/>
      <c r="G69" s="374"/>
      <c r="H69" s="374"/>
      <c r="I69" s="374"/>
      <c r="J69" s="374"/>
      <c r="K69" s="374"/>
      <c r="L69" s="374"/>
      <c r="M69" s="375"/>
      <c r="N69" s="951"/>
      <c r="O69" s="818"/>
    </row>
    <row r="70" spans="1:15" s="812" customFormat="1" ht="23.4" customHeight="1" x14ac:dyDescent="0.3">
      <c r="A70" s="932" t="s">
        <v>749</v>
      </c>
      <c r="B70" s="797" t="s">
        <v>36</v>
      </c>
      <c r="C70" s="729"/>
      <c r="D70" s="327" t="s">
        <v>37</v>
      </c>
      <c r="E70" s="373"/>
      <c r="F70" s="731">
        <f>+E70+F66-F67-F68-F69</f>
        <v>0</v>
      </c>
      <c r="G70" s="731">
        <f t="shared" ref="G70:M70" si="46">+F70+G66-G67-G68-G69</f>
        <v>0</v>
      </c>
      <c r="H70" s="731">
        <f t="shared" si="46"/>
        <v>0</v>
      </c>
      <c r="I70" s="731">
        <f t="shared" si="46"/>
        <v>0</v>
      </c>
      <c r="J70" s="731">
        <f t="shared" si="46"/>
        <v>0</v>
      </c>
      <c r="K70" s="731">
        <f t="shared" si="46"/>
        <v>0</v>
      </c>
      <c r="L70" s="731">
        <f t="shared" si="46"/>
        <v>0</v>
      </c>
      <c r="M70" s="732">
        <f t="shared" si="46"/>
        <v>0</v>
      </c>
      <c r="N70" s="951"/>
      <c r="O70" s="818"/>
    </row>
    <row r="71" spans="1:15" s="812" customFormat="1" ht="70.2" customHeight="1" x14ac:dyDescent="0.3">
      <c r="A71" s="932" t="s">
        <v>750</v>
      </c>
      <c r="B71" s="797" t="s">
        <v>38</v>
      </c>
      <c r="C71" s="729" t="s">
        <v>68</v>
      </c>
      <c r="D71" s="327" t="s">
        <v>466</v>
      </c>
      <c r="E71" s="374"/>
      <c r="F71" s="374"/>
      <c r="G71" s="374"/>
      <c r="H71" s="374"/>
      <c r="I71" s="374"/>
      <c r="J71" s="374"/>
      <c r="K71" s="374"/>
      <c r="L71" s="374"/>
      <c r="M71" s="375"/>
      <c r="N71" s="951"/>
      <c r="O71" s="818"/>
    </row>
    <row r="72" spans="1:15" s="812" customFormat="1" ht="29.4" customHeight="1" x14ac:dyDescent="0.3">
      <c r="A72" s="932" t="s">
        <v>751</v>
      </c>
      <c r="B72" s="797" t="s">
        <v>40</v>
      </c>
      <c r="C72" s="729" t="s">
        <v>68</v>
      </c>
      <c r="D72" s="327" t="s">
        <v>41</v>
      </c>
      <c r="E72" s="731" t="str">
        <f>+VI!E71</f>
        <v>-</v>
      </c>
      <c r="F72" s="731" t="str">
        <f>+VI!F71</f>
        <v>-</v>
      </c>
      <c r="G72" s="731" t="str">
        <f>+VI!G71</f>
        <v>-</v>
      </c>
      <c r="H72" s="731" t="str">
        <f>+VI!H71</f>
        <v>-</v>
      </c>
      <c r="I72" s="731" t="str">
        <f>+VI!I71</f>
        <v>-</v>
      </c>
      <c r="J72" s="731" t="str">
        <f>+VI!J71</f>
        <v>-</v>
      </c>
      <c r="K72" s="731" t="str">
        <f>+VI!K71</f>
        <v>-</v>
      </c>
      <c r="L72" s="731" t="str">
        <f>+VI!L71</f>
        <v>-</v>
      </c>
      <c r="M72" s="732" t="str">
        <f>+VI!M71</f>
        <v>-</v>
      </c>
      <c r="N72" s="951"/>
      <c r="O72" s="818"/>
    </row>
    <row r="73" spans="1:15" s="812" customFormat="1" ht="13.8" customHeight="1" x14ac:dyDescent="0.3">
      <c r="A73" s="932" t="s">
        <v>752</v>
      </c>
      <c r="B73" s="797" t="s">
        <v>86</v>
      </c>
      <c r="C73" s="729" t="s">
        <v>68</v>
      </c>
      <c r="D73" s="327" t="s">
        <v>372</v>
      </c>
      <c r="E73" s="939">
        <f>+E67*E71</f>
        <v>0</v>
      </c>
      <c r="F73" s="939">
        <f t="shared" ref="F73:M73" si="47">+F67*F71</f>
        <v>0</v>
      </c>
      <c r="G73" s="939">
        <f t="shared" si="47"/>
        <v>0</v>
      </c>
      <c r="H73" s="939">
        <f t="shared" si="47"/>
        <v>0</v>
      </c>
      <c r="I73" s="939">
        <f t="shared" si="47"/>
        <v>0</v>
      </c>
      <c r="J73" s="939">
        <f t="shared" si="47"/>
        <v>0</v>
      </c>
      <c r="K73" s="939">
        <f t="shared" si="47"/>
        <v>0</v>
      </c>
      <c r="L73" s="939">
        <f t="shared" si="47"/>
        <v>0</v>
      </c>
      <c r="M73" s="940">
        <f t="shared" si="47"/>
        <v>0</v>
      </c>
      <c r="N73" s="951"/>
      <c r="O73" s="818"/>
    </row>
    <row r="74" spans="1:15" s="812" customFormat="1" ht="73.8" customHeight="1" x14ac:dyDescent="0.3">
      <c r="A74" s="932" t="s">
        <v>753</v>
      </c>
      <c r="B74" s="797" t="s">
        <v>69</v>
      </c>
      <c r="C74" s="729" t="s">
        <v>68</v>
      </c>
      <c r="D74" s="327" t="s">
        <v>465</v>
      </c>
      <c r="E74" s="939">
        <f>+E68*E71</f>
        <v>0</v>
      </c>
      <c r="F74" s="939">
        <f t="shared" ref="F74:M74" si="48">+F68*F71</f>
        <v>0</v>
      </c>
      <c r="G74" s="939">
        <f t="shared" si="48"/>
        <v>0</v>
      </c>
      <c r="H74" s="939">
        <f t="shared" si="48"/>
        <v>0</v>
      </c>
      <c r="I74" s="939">
        <f t="shared" si="48"/>
        <v>0</v>
      </c>
      <c r="J74" s="939">
        <f t="shared" si="48"/>
        <v>0</v>
      </c>
      <c r="K74" s="939">
        <f t="shared" si="48"/>
        <v>0</v>
      </c>
      <c r="L74" s="939">
        <f t="shared" si="48"/>
        <v>0</v>
      </c>
      <c r="M74" s="940">
        <f t="shared" si="48"/>
        <v>0</v>
      </c>
      <c r="N74" s="951"/>
      <c r="O74" s="818"/>
    </row>
    <row r="75" spans="1:15" s="812" customFormat="1" ht="27.6" customHeight="1" x14ac:dyDescent="0.3">
      <c r="A75" s="932" t="s">
        <v>754</v>
      </c>
      <c r="B75" s="797" t="s">
        <v>70</v>
      </c>
      <c r="C75" s="729" t="s">
        <v>68</v>
      </c>
      <c r="D75" s="327" t="s">
        <v>43</v>
      </c>
      <c r="E75" s="798" t="str">
        <f>IF(E72="-","-",E70*E72)</f>
        <v>-</v>
      </c>
      <c r="F75" s="798" t="str">
        <f t="shared" ref="F75:M75" si="49">IF(F72="-","-",F70*F72)</f>
        <v>-</v>
      </c>
      <c r="G75" s="798" t="str">
        <f t="shared" si="49"/>
        <v>-</v>
      </c>
      <c r="H75" s="798" t="str">
        <f t="shared" si="49"/>
        <v>-</v>
      </c>
      <c r="I75" s="798" t="str">
        <f t="shared" si="49"/>
        <v>-</v>
      </c>
      <c r="J75" s="798" t="str">
        <f t="shared" si="49"/>
        <v>-</v>
      </c>
      <c r="K75" s="798" t="str">
        <f t="shared" si="49"/>
        <v>-</v>
      </c>
      <c r="L75" s="798" t="str">
        <f t="shared" si="49"/>
        <v>-</v>
      </c>
      <c r="M75" s="799" t="str">
        <f t="shared" si="49"/>
        <v>-</v>
      </c>
      <c r="N75" s="951"/>
      <c r="O75" s="818"/>
    </row>
    <row r="76" spans="1:15" s="812" customFormat="1" x14ac:dyDescent="0.3">
      <c r="A76" s="933" t="s">
        <v>755</v>
      </c>
      <c r="B76" s="941" t="s">
        <v>71</v>
      </c>
      <c r="C76" s="942" t="s">
        <v>68</v>
      </c>
      <c r="D76" s="943" t="s">
        <v>44</v>
      </c>
      <c r="E76" s="944" t="str">
        <f>IF(E72="-","-",E69*E72)</f>
        <v>-</v>
      </c>
      <c r="F76" s="944" t="str">
        <f t="shared" ref="F76:M76" si="50">IF(F72="-","-",F69*F72)</f>
        <v>-</v>
      </c>
      <c r="G76" s="944" t="str">
        <f t="shared" si="50"/>
        <v>-</v>
      </c>
      <c r="H76" s="944" t="str">
        <f t="shared" si="50"/>
        <v>-</v>
      </c>
      <c r="I76" s="944" t="str">
        <f t="shared" si="50"/>
        <v>-</v>
      </c>
      <c r="J76" s="944" t="str">
        <f t="shared" si="50"/>
        <v>-</v>
      </c>
      <c r="K76" s="944" t="str">
        <f t="shared" si="50"/>
        <v>-</v>
      </c>
      <c r="L76" s="944" t="str">
        <f t="shared" si="50"/>
        <v>-</v>
      </c>
      <c r="M76" s="945" t="str">
        <f t="shared" si="50"/>
        <v>-</v>
      </c>
      <c r="N76" s="951"/>
      <c r="O76" s="818"/>
    </row>
    <row r="77" spans="1:15" s="812" customFormat="1" x14ac:dyDescent="0.3">
      <c r="A77" s="784" t="s">
        <v>45</v>
      </c>
      <c r="B77" s="789"/>
      <c r="C77" s="790"/>
      <c r="D77" s="785"/>
      <c r="E77" s="958"/>
      <c r="F77" s="958"/>
      <c r="G77" s="958"/>
      <c r="H77" s="958"/>
      <c r="I77" s="958"/>
      <c r="J77" s="958"/>
      <c r="K77" s="958"/>
      <c r="L77" s="958"/>
      <c r="M77" s="959"/>
      <c r="N77" s="951"/>
      <c r="O77" s="818"/>
    </row>
    <row r="78" spans="1:15" ht="29.4" customHeight="1" thickBot="1" x14ac:dyDescent="0.35">
      <c r="A78" s="478" t="s">
        <v>685</v>
      </c>
      <c r="B78" s="297" t="s">
        <v>46</v>
      </c>
      <c r="C78" s="286"/>
      <c r="D78" s="298"/>
      <c r="E78" s="452" t="s">
        <v>29</v>
      </c>
      <c r="F78" s="452" t="s">
        <v>29</v>
      </c>
      <c r="G78" s="452" t="s">
        <v>29</v>
      </c>
      <c r="H78" s="452" t="s">
        <v>29</v>
      </c>
      <c r="I78" s="452" t="s">
        <v>29</v>
      </c>
      <c r="J78" s="452" t="s">
        <v>29</v>
      </c>
      <c r="K78" s="452" t="s">
        <v>29</v>
      </c>
      <c r="L78" s="452" t="s">
        <v>29</v>
      </c>
      <c r="M78" s="492" t="s">
        <v>29</v>
      </c>
      <c r="O78" s="818"/>
    </row>
    <row r="79" spans="1:15" x14ac:dyDescent="0.3">
      <c r="A79" s="322" t="s">
        <v>571</v>
      </c>
      <c r="B79" s="288" t="s">
        <v>45</v>
      </c>
      <c r="C79" s="289"/>
      <c r="D79" s="290" t="s">
        <v>47</v>
      </c>
      <c r="E79" s="453" t="s">
        <v>29</v>
      </c>
      <c r="F79" s="453" t="s">
        <v>29</v>
      </c>
      <c r="G79" s="453" t="s">
        <v>29</v>
      </c>
      <c r="H79" s="453" t="s">
        <v>29</v>
      </c>
      <c r="I79" s="453" t="s">
        <v>29</v>
      </c>
      <c r="J79" s="453" t="s">
        <v>29</v>
      </c>
      <c r="K79" s="453" t="s">
        <v>29</v>
      </c>
      <c r="L79" s="453" t="s">
        <v>29</v>
      </c>
      <c r="M79" s="493" t="s">
        <v>29</v>
      </c>
      <c r="O79" s="818"/>
    </row>
    <row r="80" spans="1:15" x14ac:dyDescent="0.3">
      <c r="A80" s="523" t="s">
        <v>756</v>
      </c>
      <c r="B80" s="291" t="s">
        <v>63</v>
      </c>
      <c r="C80" s="292" t="s">
        <v>62</v>
      </c>
      <c r="D80" s="293"/>
      <c r="E80" s="374"/>
      <c r="F80" s="374"/>
      <c r="G80" s="374"/>
      <c r="H80" s="374"/>
      <c r="I80" s="374"/>
      <c r="J80" s="374"/>
      <c r="K80" s="374"/>
      <c r="L80" s="374"/>
      <c r="M80" s="375"/>
      <c r="O80" s="818"/>
    </row>
    <row r="81" spans="1:15" x14ac:dyDescent="0.3">
      <c r="A81" s="523" t="s">
        <v>757</v>
      </c>
      <c r="B81" s="291" t="s">
        <v>64</v>
      </c>
      <c r="C81" s="292" t="s">
        <v>62</v>
      </c>
      <c r="D81" s="293"/>
      <c r="E81" s="374"/>
      <c r="F81" s="374"/>
      <c r="G81" s="374"/>
      <c r="H81" s="374"/>
      <c r="I81" s="374"/>
      <c r="J81" s="374"/>
      <c r="K81" s="374"/>
      <c r="L81" s="374"/>
      <c r="M81" s="375"/>
      <c r="O81" s="818"/>
    </row>
    <row r="82" spans="1:15" x14ac:dyDescent="0.3">
      <c r="A82" s="523" t="s">
        <v>758</v>
      </c>
      <c r="B82" s="291" t="s">
        <v>72</v>
      </c>
      <c r="C82" s="292" t="s">
        <v>62</v>
      </c>
      <c r="D82" s="293"/>
      <c r="E82" s="374"/>
      <c r="F82" s="374"/>
      <c r="G82" s="374"/>
      <c r="H82" s="374"/>
      <c r="I82" s="374"/>
      <c r="J82" s="374"/>
      <c r="K82" s="374"/>
      <c r="L82" s="374"/>
      <c r="M82" s="375"/>
      <c r="O82" s="818"/>
    </row>
    <row r="83" spans="1:15" ht="29.4" customHeight="1" x14ac:dyDescent="0.3">
      <c r="A83" s="523" t="s">
        <v>759</v>
      </c>
      <c r="B83" s="291" t="s">
        <v>67</v>
      </c>
      <c r="C83" s="292" t="s">
        <v>62</v>
      </c>
      <c r="D83" s="293" t="s">
        <v>48</v>
      </c>
      <c r="E83" s="454"/>
      <c r="F83" s="316">
        <f>+E83+F80-F81-F82</f>
        <v>0</v>
      </c>
      <c r="G83" s="316">
        <f t="shared" ref="G83:M83" si="51">+F83+G80-G81-G82</f>
        <v>0</v>
      </c>
      <c r="H83" s="316">
        <f t="shared" si="51"/>
        <v>0</v>
      </c>
      <c r="I83" s="316">
        <f t="shared" si="51"/>
        <v>0</v>
      </c>
      <c r="J83" s="316">
        <f t="shared" si="51"/>
        <v>0</v>
      </c>
      <c r="K83" s="316">
        <f t="shared" si="51"/>
        <v>0</v>
      </c>
      <c r="L83" s="316">
        <f t="shared" si="51"/>
        <v>0</v>
      </c>
      <c r="M83" s="484">
        <f t="shared" si="51"/>
        <v>0</v>
      </c>
      <c r="O83" s="818"/>
    </row>
    <row r="84" spans="1:15" ht="73.8" customHeight="1" x14ac:dyDescent="0.3">
      <c r="A84" s="523" t="s">
        <v>760</v>
      </c>
      <c r="B84" s="291" t="s">
        <v>38</v>
      </c>
      <c r="C84" s="292" t="s">
        <v>68</v>
      </c>
      <c r="D84" s="293" t="s">
        <v>466</v>
      </c>
      <c r="E84" s="374"/>
      <c r="F84" s="374"/>
      <c r="G84" s="374"/>
      <c r="H84" s="374"/>
      <c r="I84" s="374"/>
      <c r="J84" s="374"/>
      <c r="K84" s="374"/>
      <c r="L84" s="374"/>
      <c r="M84" s="375"/>
      <c r="O84" s="818"/>
    </row>
    <row r="85" spans="1:15" ht="30" customHeight="1" x14ac:dyDescent="0.3">
      <c r="A85" s="523" t="s">
        <v>761</v>
      </c>
      <c r="B85" s="291" t="s">
        <v>40</v>
      </c>
      <c r="C85" s="292" t="s">
        <v>68</v>
      </c>
      <c r="D85" s="293" t="s">
        <v>41</v>
      </c>
      <c r="E85" s="460" t="str">
        <f>+VI!E86</f>
        <v>-</v>
      </c>
      <c r="F85" s="460" t="str">
        <f>+VI!F86</f>
        <v>-</v>
      </c>
      <c r="G85" s="460" t="str">
        <f>+VI!G86</f>
        <v>-</v>
      </c>
      <c r="H85" s="460" t="str">
        <f>+VI!H86</f>
        <v>-</v>
      </c>
      <c r="I85" s="460" t="str">
        <f>+VI!I86</f>
        <v>-</v>
      </c>
      <c r="J85" s="460" t="str">
        <f>+VI!J86</f>
        <v>-</v>
      </c>
      <c r="K85" s="460" t="str">
        <f>+VI!K86</f>
        <v>-</v>
      </c>
      <c r="L85" s="460" t="str">
        <f>+VI!L86</f>
        <v>-</v>
      </c>
      <c r="M85" s="496" t="str">
        <f>+VI!M86</f>
        <v>-</v>
      </c>
      <c r="O85" s="818"/>
    </row>
    <row r="86" spans="1:15" x14ac:dyDescent="0.3">
      <c r="A86" s="523" t="s">
        <v>762</v>
      </c>
      <c r="B86" s="291" t="s">
        <v>86</v>
      </c>
      <c r="C86" s="292" t="s">
        <v>68</v>
      </c>
      <c r="D86" s="293" t="s">
        <v>371</v>
      </c>
      <c r="E86" s="455">
        <f>+E81*E84</f>
        <v>0</v>
      </c>
      <c r="F86" s="455">
        <f t="shared" ref="F86:M86" si="52">+F81*F84</f>
        <v>0</v>
      </c>
      <c r="G86" s="455">
        <f t="shared" si="52"/>
        <v>0</v>
      </c>
      <c r="H86" s="455">
        <f t="shared" si="52"/>
        <v>0</v>
      </c>
      <c r="I86" s="455">
        <f t="shared" si="52"/>
        <v>0</v>
      </c>
      <c r="J86" s="455">
        <f t="shared" si="52"/>
        <v>0</v>
      </c>
      <c r="K86" s="455">
        <f t="shared" si="52"/>
        <v>0</v>
      </c>
      <c r="L86" s="455">
        <f t="shared" si="52"/>
        <v>0</v>
      </c>
      <c r="M86" s="501">
        <f t="shared" si="52"/>
        <v>0</v>
      </c>
      <c r="O86" s="818"/>
    </row>
    <row r="87" spans="1:15" ht="29.4" customHeight="1" x14ac:dyDescent="0.3">
      <c r="A87" s="523" t="s">
        <v>763</v>
      </c>
      <c r="B87" s="291" t="s">
        <v>70</v>
      </c>
      <c r="C87" s="292" t="s">
        <v>68</v>
      </c>
      <c r="D87" s="293" t="s">
        <v>49</v>
      </c>
      <c r="E87" s="455">
        <f>+E83*E84</f>
        <v>0</v>
      </c>
      <c r="F87" s="455">
        <f t="shared" ref="F87:M87" si="53">+F83*F84</f>
        <v>0</v>
      </c>
      <c r="G87" s="455">
        <f t="shared" si="53"/>
        <v>0</v>
      </c>
      <c r="H87" s="455">
        <f t="shared" si="53"/>
        <v>0</v>
      </c>
      <c r="I87" s="455">
        <f t="shared" si="53"/>
        <v>0</v>
      </c>
      <c r="J87" s="455">
        <f t="shared" si="53"/>
        <v>0</v>
      </c>
      <c r="K87" s="455">
        <f t="shared" si="53"/>
        <v>0</v>
      </c>
      <c r="L87" s="455">
        <f t="shared" si="53"/>
        <v>0</v>
      </c>
      <c r="M87" s="501">
        <f t="shared" si="53"/>
        <v>0</v>
      </c>
      <c r="O87" s="818"/>
    </row>
    <row r="88" spans="1:15" ht="15" thickBot="1" x14ac:dyDescent="0.35">
      <c r="A88" s="535" t="s">
        <v>764</v>
      </c>
      <c r="B88" s="294" t="s">
        <v>71</v>
      </c>
      <c r="C88" s="295" t="s">
        <v>68</v>
      </c>
      <c r="D88" s="296" t="s">
        <v>50</v>
      </c>
      <c r="E88" s="456" t="str">
        <f>IF(E85="-","-",E82*E85)</f>
        <v>-</v>
      </c>
      <c r="F88" s="456" t="str">
        <f t="shared" ref="F88:M88" si="54">IF(F85="-","-",F82*F85)</f>
        <v>-</v>
      </c>
      <c r="G88" s="456" t="str">
        <f t="shared" si="54"/>
        <v>-</v>
      </c>
      <c r="H88" s="456" t="str">
        <f t="shared" si="54"/>
        <v>-</v>
      </c>
      <c r="I88" s="456" t="str">
        <f t="shared" si="54"/>
        <v>-</v>
      </c>
      <c r="J88" s="456" t="str">
        <f t="shared" si="54"/>
        <v>-</v>
      </c>
      <c r="K88" s="456" t="str">
        <f t="shared" si="54"/>
        <v>-</v>
      </c>
      <c r="L88" s="456" t="str">
        <f t="shared" si="54"/>
        <v>-</v>
      </c>
      <c r="M88" s="502" t="str">
        <f t="shared" si="54"/>
        <v>-</v>
      </c>
      <c r="O88" s="818"/>
    </row>
    <row r="89" spans="1:15" x14ac:dyDescent="0.3">
      <c r="A89" s="322" t="s">
        <v>765</v>
      </c>
      <c r="B89" s="288" t="s">
        <v>45</v>
      </c>
      <c r="C89" s="289"/>
      <c r="D89" s="290" t="s">
        <v>47</v>
      </c>
      <c r="E89" s="453" t="s">
        <v>29</v>
      </c>
      <c r="F89" s="453" t="s">
        <v>29</v>
      </c>
      <c r="G89" s="453" t="s">
        <v>29</v>
      </c>
      <c r="H89" s="453" t="s">
        <v>29</v>
      </c>
      <c r="I89" s="453" t="s">
        <v>29</v>
      </c>
      <c r="J89" s="453" t="s">
        <v>29</v>
      </c>
      <c r="K89" s="453" t="s">
        <v>29</v>
      </c>
      <c r="L89" s="453" t="s">
        <v>29</v>
      </c>
      <c r="M89" s="493" t="s">
        <v>29</v>
      </c>
      <c r="O89" s="818"/>
    </row>
    <row r="90" spans="1:15" x14ac:dyDescent="0.3">
      <c r="A90" s="523" t="s">
        <v>766</v>
      </c>
      <c r="B90" s="291" t="s">
        <v>63</v>
      </c>
      <c r="C90" s="292" t="s">
        <v>62</v>
      </c>
      <c r="D90" s="293"/>
      <c r="E90" s="374"/>
      <c r="F90" s="374"/>
      <c r="G90" s="374"/>
      <c r="H90" s="374"/>
      <c r="I90" s="374"/>
      <c r="J90" s="374"/>
      <c r="K90" s="374"/>
      <c r="L90" s="374"/>
      <c r="M90" s="375"/>
      <c r="O90" s="818"/>
    </row>
    <row r="91" spans="1:15" x14ac:dyDescent="0.3">
      <c r="A91" s="523" t="s">
        <v>767</v>
      </c>
      <c r="B91" s="291" t="s">
        <v>64</v>
      </c>
      <c r="C91" s="292" t="s">
        <v>62</v>
      </c>
      <c r="D91" s="293"/>
      <c r="E91" s="374"/>
      <c r="F91" s="374"/>
      <c r="G91" s="374"/>
      <c r="H91" s="374"/>
      <c r="I91" s="374"/>
      <c r="J91" s="374"/>
      <c r="K91" s="374"/>
      <c r="L91" s="374"/>
      <c r="M91" s="375"/>
      <c r="O91" s="818"/>
    </row>
    <row r="92" spans="1:15" x14ac:dyDescent="0.3">
      <c r="A92" s="523" t="s">
        <v>768</v>
      </c>
      <c r="B92" s="291" t="s">
        <v>72</v>
      </c>
      <c r="C92" s="292" t="s">
        <v>62</v>
      </c>
      <c r="D92" s="293"/>
      <c r="E92" s="374"/>
      <c r="F92" s="374"/>
      <c r="G92" s="374"/>
      <c r="H92" s="374"/>
      <c r="I92" s="374"/>
      <c r="J92" s="374"/>
      <c r="K92" s="374"/>
      <c r="L92" s="374"/>
      <c r="M92" s="375"/>
      <c r="O92" s="818"/>
    </row>
    <row r="93" spans="1:15" ht="29.4" customHeight="1" x14ac:dyDescent="0.3">
      <c r="A93" s="523" t="s">
        <v>769</v>
      </c>
      <c r="B93" s="291" t="s">
        <v>67</v>
      </c>
      <c r="C93" s="292" t="s">
        <v>62</v>
      </c>
      <c r="D93" s="293" t="s">
        <v>48</v>
      </c>
      <c r="E93" s="454"/>
      <c r="F93" s="316">
        <f>+E93+F90-F91-F92</f>
        <v>0</v>
      </c>
      <c r="G93" s="316">
        <f t="shared" ref="G93" si="55">+F93+G90-G91-G92</f>
        <v>0</v>
      </c>
      <c r="H93" s="316">
        <f t="shared" ref="H93" si="56">+G93+H90-H91-H92</f>
        <v>0</v>
      </c>
      <c r="I93" s="316">
        <f t="shared" ref="I93" si="57">+H93+I90-I91-I92</f>
        <v>0</v>
      </c>
      <c r="J93" s="316">
        <f t="shared" ref="J93" si="58">+I93+J90-J91-J92</f>
        <v>0</v>
      </c>
      <c r="K93" s="316">
        <f t="shared" ref="K93" si="59">+J93+K90-K91-K92</f>
        <v>0</v>
      </c>
      <c r="L93" s="316">
        <f t="shared" ref="L93" si="60">+K93+L90-L91-L92</f>
        <v>0</v>
      </c>
      <c r="M93" s="484">
        <f t="shared" ref="M93" si="61">+L93+M90-M91-M92</f>
        <v>0</v>
      </c>
      <c r="O93" s="818"/>
    </row>
    <row r="94" spans="1:15" ht="73.8" customHeight="1" x14ac:dyDescent="0.3">
      <c r="A94" s="523" t="s">
        <v>770</v>
      </c>
      <c r="B94" s="291" t="s">
        <v>38</v>
      </c>
      <c r="C94" s="292" t="s">
        <v>68</v>
      </c>
      <c r="D94" s="293" t="s">
        <v>466</v>
      </c>
      <c r="E94" s="374"/>
      <c r="F94" s="374"/>
      <c r="G94" s="374"/>
      <c r="H94" s="374"/>
      <c r="I94" s="374"/>
      <c r="J94" s="374"/>
      <c r="K94" s="374"/>
      <c r="L94" s="374"/>
      <c r="M94" s="375"/>
      <c r="O94" s="818"/>
    </row>
    <row r="95" spans="1:15" ht="30" customHeight="1" x14ac:dyDescent="0.3">
      <c r="A95" s="523" t="s">
        <v>771</v>
      </c>
      <c r="B95" s="291" t="s">
        <v>40</v>
      </c>
      <c r="C95" s="292" t="s">
        <v>68</v>
      </c>
      <c r="D95" s="293" t="s">
        <v>41</v>
      </c>
      <c r="E95" s="460" t="str">
        <f>+VI!E99</f>
        <v>-</v>
      </c>
      <c r="F95" s="460" t="str">
        <f>+VI!F99</f>
        <v>-</v>
      </c>
      <c r="G95" s="460" t="str">
        <f>+VI!G99</f>
        <v>-</v>
      </c>
      <c r="H95" s="460" t="str">
        <f>+VI!H99</f>
        <v>-</v>
      </c>
      <c r="I95" s="460" t="str">
        <f>+VI!I99</f>
        <v>-</v>
      </c>
      <c r="J95" s="460" t="str">
        <f>+VI!J99</f>
        <v>-</v>
      </c>
      <c r="K95" s="460" t="str">
        <f>+VI!K99</f>
        <v>-</v>
      </c>
      <c r="L95" s="460" t="str">
        <f>+VI!L99</f>
        <v>-</v>
      </c>
      <c r="M95" s="496" t="str">
        <f>+VI!M99</f>
        <v>-</v>
      </c>
      <c r="O95" s="818"/>
    </row>
    <row r="96" spans="1:15" x14ac:dyDescent="0.3">
      <c r="A96" s="523" t="s">
        <v>772</v>
      </c>
      <c r="B96" s="291" t="s">
        <v>86</v>
      </c>
      <c r="C96" s="292" t="s">
        <v>68</v>
      </c>
      <c r="D96" s="293" t="s">
        <v>371</v>
      </c>
      <c r="E96" s="455">
        <f>+E91*E94</f>
        <v>0</v>
      </c>
      <c r="F96" s="455">
        <f t="shared" ref="F96:M96" si="62">+F91*F94</f>
        <v>0</v>
      </c>
      <c r="G96" s="455">
        <f t="shared" si="62"/>
        <v>0</v>
      </c>
      <c r="H96" s="455">
        <f t="shared" si="62"/>
        <v>0</v>
      </c>
      <c r="I96" s="455">
        <f t="shared" si="62"/>
        <v>0</v>
      </c>
      <c r="J96" s="455">
        <f t="shared" si="62"/>
        <v>0</v>
      </c>
      <c r="K96" s="455">
        <f t="shared" si="62"/>
        <v>0</v>
      </c>
      <c r="L96" s="455">
        <f t="shared" si="62"/>
        <v>0</v>
      </c>
      <c r="M96" s="501">
        <f t="shared" si="62"/>
        <v>0</v>
      </c>
      <c r="O96" s="818"/>
    </row>
    <row r="97" spans="1:15" ht="29.4" customHeight="1" x14ac:dyDescent="0.3">
      <c r="A97" s="523" t="s">
        <v>773</v>
      </c>
      <c r="B97" s="291" t="s">
        <v>70</v>
      </c>
      <c r="C97" s="292" t="s">
        <v>68</v>
      </c>
      <c r="D97" s="293" t="s">
        <v>49</v>
      </c>
      <c r="E97" s="455">
        <f>+E93*E94</f>
        <v>0</v>
      </c>
      <c r="F97" s="455">
        <f t="shared" ref="F97:M97" si="63">+F93*F94</f>
        <v>0</v>
      </c>
      <c r="G97" s="455">
        <f t="shared" si="63"/>
        <v>0</v>
      </c>
      <c r="H97" s="455">
        <f t="shared" si="63"/>
        <v>0</v>
      </c>
      <c r="I97" s="455">
        <f t="shared" si="63"/>
        <v>0</v>
      </c>
      <c r="J97" s="455">
        <f t="shared" si="63"/>
        <v>0</v>
      </c>
      <c r="K97" s="455">
        <f t="shared" si="63"/>
        <v>0</v>
      </c>
      <c r="L97" s="455">
        <f t="shared" si="63"/>
        <v>0</v>
      </c>
      <c r="M97" s="501">
        <f t="shared" si="63"/>
        <v>0</v>
      </c>
      <c r="O97" s="818"/>
    </row>
    <row r="98" spans="1:15" ht="15" thickBot="1" x14ac:dyDescent="0.35">
      <c r="A98" s="535" t="s">
        <v>774</v>
      </c>
      <c r="B98" s="294" t="s">
        <v>71</v>
      </c>
      <c r="C98" s="295" t="s">
        <v>68</v>
      </c>
      <c r="D98" s="296" t="s">
        <v>50</v>
      </c>
      <c r="E98" s="457" t="str">
        <f>IF(E95="-","-",E92*E95)</f>
        <v>-</v>
      </c>
      <c r="F98" s="457" t="str">
        <f t="shared" ref="F98:M98" si="64">IF(F95="-","-",F92*F95)</f>
        <v>-</v>
      </c>
      <c r="G98" s="457" t="str">
        <f t="shared" si="64"/>
        <v>-</v>
      </c>
      <c r="H98" s="457" t="str">
        <f t="shared" si="64"/>
        <v>-</v>
      </c>
      <c r="I98" s="457" t="str">
        <f t="shared" si="64"/>
        <v>-</v>
      </c>
      <c r="J98" s="457" t="str">
        <f t="shared" si="64"/>
        <v>-</v>
      </c>
      <c r="K98" s="457" t="str">
        <f t="shared" si="64"/>
        <v>-</v>
      </c>
      <c r="L98" s="457" t="str">
        <f t="shared" si="64"/>
        <v>-</v>
      </c>
      <c r="M98" s="503" t="str">
        <f t="shared" si="64"/>
        <v>-</v>
      </c>
      <c r="O98" s="818"/>
    </row>
    <row r="99" spans="1:15" x14ac:dyDescent="0.3">
      <c r="A99" s="322" t="s">
        <v>775</v>
      </c>
      <c r="B99" s="288" t="s">
        <v>45</v>
      </c>
      <c r="C99" s="289"/>
      <c r="D99" s="290" t="s">
        <v>47</v>
      </c>
      <c r="E99" s="453" t="s">
        <v>29</v>
      </c>
      <c r="F99" s="453" t="s">
        <v>29</v>
      </c>
      <c r="G99" s="453" t="s">
        <v>29</v>
      </c>
      <c r="H99" s="453" t="s">
        <v>29</v>
      </c>
      <c r="I99" s="453" t="s">
        <v>29</v>
      </c>
      <c r="J99" s="453" t="s">
        <v>29</v>
      </c>
      <c r="K99" s="453" t="s">
        <v>29</v>
      </c>
      <c r="L99" s="453" t="s">
        <v>29</v>
      </c>
      <c r="M99" s="493" t="s">
        <v>29</v>
      </c>
      <c r="O99" s="818"/>
    </row>
    <row r="100" spans="1:15" x14ac:dyDescent="0.3">
      <c r="A100" s="523" t="s">
        <v>776</v>
      </c>
      <c r="B100" s="291" t="s">
        <v>63</v>
      </c>
      <c r="C100" s="292" t="s">
        <v>62</v>
      </c>
      <c r="D100" s="293"/>
      <c r="E100" s="374"/>
      <c r="F100" s="374"/>
      <c r="G100" s="374"/>
      <c r="H100" s="374"/>
      <c r="I100" s="374"/>
      <c r="J100" s="374"/>
      <c r="K100" s="374"/>
      <c r="L100" s="374"/>
      <c r="M100" s="375"/>
      <c r="O100" s="818"/>
    </row>
    <row r="101" spans="1:15" x14ac:dyDescent="0.3">
      <c r="A101" s="523" t="s">
        <v>777</v>
      </c>
      <c r="B101" s="291" t="s">
        <v>64</v>
      </c>
      <c r="C101" s="292" t="s">
        <v>62</v>
      </c>
      <c r="D101" s="293"/>
      <c r="E101" s="374"/>
      <c r="F101" s="374"/>
      <c r="G101" s="374"/>
      <c r="H101" s="374"/>
      <c r="I101" s="374"/>
      <c r="J101" s="374"/>
      <c r="K101" s="374"/>
      <c r="L101" s="374"/>
      <c r="M101" s="375"/>
      <c r="O101" s="818"/>
    </row>
    <row r="102" spans="1:15" x14ac:dyDescent="0.3">
      <c r="A102" s="523" t="s">
        <v>778</v>
      </c>
      <c r="B102" s="291" t="s">
        <v>72</v>
      </c>
      <c r="C102" s="292" t="s">
        <v>62</v>
      </c>
      <c r="D102" s="293"/>
      <c r="E102" s="374"/>
      <c r="F102" s="374"/>
      <c r="G102" s="374"/>
      <c r="H102" s="374"/>
      <c r="I102" s="374"/>
      <c r="J102" s="374"/>
      <c r="K102" s="374"/>
      <c r="L102" s="374"/>
      <c r="M102" s="375"/>
      <c r="O102" s="818"/>
    </row>
    <row r="103" spans="1:15" ht="29.4" customHeight="1" x14ac:dyDescent="0.3">
      <c r="A103" s="523" t="s">
        <v>779</v>
      </c>
      <c r="B103" s="291" t="s">
        <v>67</v>
      </c>
      <c r="C103" s="292" t="s">
        <v>62</v>
      </c>
      <c r="D103" s="293" t="s">
        <v>48</v>
      </c>
      <c r="E103" s="454"/>
      <c r="F103" s="316">
        <f>+E103+F100-F101-F102</f>
        <v>0</v>
      </c>
      <c r="G103" s="316">
        <f t="shared" ref="G103" si="65">+F103+G100-G101-G102</f>
        <v>0</v>
      </c>
      <c r="H103" s="316">
        <f t="shared" ref="H103" si="66">+G103+H100-H101-H102</f>
        <v>0</v>
      </c>
      <c r="I103" s="316">
        <f t="shared" ref="I103" si="67">+H103+I100-I101-I102</f>
        <v>0</v>
      </c>
      <c r="J103" s="316">
        <f t="shared" ref="J103" si="68">+I103+J100-J101-J102</f>
        <v>0</v>
      </c>
      <c r="K103" s="316">
        <f t="shared" ref="K103" si="69">+J103+K100-K101-K102</f>
        <v>0</v>
      </c>
      <c r="L103" s="316">
        <f t="shared" ref="L103" si="70">+K103+L100-L101-L102</f>
        <v>0</v>
      </c>
      <c r="M103" s="484">
        <f t="shared" ref="M103" si="71">+L103+M100-M101-M102</f>
        <v>0</v>
      </c>
      <c r="O103" s="818"/>
    </row>
    <row r="104" spans="1:15" ht="73.8" customHeight="1" x14ac:dyDescent="0.3">
      <c r="A104" s="523" t="s">
        <v>780</v>
      </c>
      <c r="B104" s="291" t="s">
        <v>38</v>
      </c>
      <c r="C104" s="292" t="s">
        <v>68</v>
      </c>
      <c r="D104" s="293" t="s">
        <v>466</v>
      </c>
      <c r="E104" s="374"/>
      <c r="F104" s="374"/>
      <c r="G104" s="374"/>
      <c r="H104" s="374"/>
      <c r="I104" s="374"/>
      <c r="J104" s="374"/>
      <c r="K104" s="374"/>
      <c r="L104" s="374"/>
      <c r="M104" s="375"/>
      <c r="O104" s="818"/>
    </row>
    <row r="105" spans="1:15" ht="30" customHeight="1" x14ac:dyDescent="0.3">
      <c r="A105" s="523" t="s">
        <v>781</v>
      </c>
      <c r="B105" s="291" t="s">
        <v>40</v>
      </c>
      <c r="C105" s="292" t="s">
        <v>68</v>
      </c>
      <c r="D105" s="293" t="s">
        <v>41</v>
      </c>
      <c r="E105" s="460" t="str">
        <f>+VI!E112</f>
        <v>-</v>
      </c>
      <c r="F105" s="460" t="str">
        <f>+VI!F112</f>
        <v>-</v>
      </c>
      <c r="G105" s="460" t="str">
        <f>+VI!G112</f>
        <v>-</v>
      </c>
      <c r="H105" s="460" t="str">
        <f>+VI!H112</f>
        <v>-</v>
      </c>
      <c r="I105" s="460" t="str">
        <f>+VI!I112</f>
        <v>-</v>
      </c>
      <c r="J105" s="460" t="str">
        <f>+VI!J112</f>
        <v>-</v>
      </c>
      <c r="K105" s="460" t="str">
        <f>+VI!K112</f>
        <v>-</v>
      </c>
      <c r="L105" s="460" t="str">
        <f>+VI!L112</f>
        <v>-</v>
      </c>
      <c r="M105" s="496" t="str">
        <f>+VI!M112</f>
        <v>-</v>
      </c>
      <c r="O105" s="818"/>
    </row>
    <row r="106" spans="1:15" x14ac:dyDescent="0.3">
      <c r="A106" s="523" t="s">
        <v>782</v>
      </c>
      <c r="B106" s="291" t="s">
        <v>86</v>
      </c>
      <c r="C106" s="292" t="s">
        <v>68</v>
      </c>
      <c r="D106" s="293" t="s">
        <v>371</v>
      </c>
      <c r="E106" s="455">
        <f>+E101*E104</f>
        <v>0</v>
      </c>
      <c r="F106" s="455">
        <f t="shared" ref="F106:M106" si="72">+F101*F104</f>
        <v>0</v>
      </c>
      <c r="G106" s="455">
        <f t="shared" si="72"/>
        <v>0</v>
      </c>
      <c r="H106" s="455">
        <f t="shared" si="72"/>
        <v>0</v>
      </c>
      <c r="I106" s="455">
        <f t="shared" si="72"/>
        <v>0</v>
      </c>
      <c r="J106" s="455">
        <f t="shared" si="72"/>
        <v>0</v>
      </c>
      <c r="K106" s="455">
        <f t="shared" si="72"/>
        <v>0</v>
      </c>
      <c r="L106" s="455">
        <f t="shared" si="72"/>
        <v>0</v>
      </c>
      <c r="M106" s="501">
        <f t="shared" si="72"/>
        <v>0</v>
      </c>
      <c r="O106" s="818"/>
    </row>
    <row r="107" spans="1:15" ht="29.4" customHeight="1" x14ac:dyDescent="0.3">
      <c r="A107" s="523" t="s">
        <v>783</v>
      </c>
      <c r="B107" s="291" t="s">
        <v>70</v>
      </c>
      <c r="C107" s="292" t="s">
        <v>68</v>
      </c>
      <c r="D107" s="293" t="s">
        <v>49</v>
      </c>
      <c r="E107" s="455">
        <f>+E103*E104</f>
        <v>0</v>
      </c>
      <c r="F107" s="455">
        <f t="shared" ref="F107:M107" si="73">+F103*F104</f>
        <v>0</v>
      </c>
      <c r="G107" s="455">
        <f t="shared" si="73"/>
        <v>0</v>
      </c>
      <c r="H107" s="455">
        <f t="shared" si="73"/>
        <v>0</v>
      </c>
      <c r="I107" s="455">
        <f t="shared" si="73"/>
        <v>0</v>
      </c>
      <c r="J107" s="455">
        <f t="shared" si="73"/>
        <v>0</v>
      </c>
      <c r="K107" s="455">
        <f t="shared" si="73"/>
        <v>0</v>
      </c>
      <c r="L107" s="455">
        <f t="shared" si="73"/>
        <v>0</v>
      </c>
      <c r="M107" s="501">
        <f t="shared" si="73"/>
        <v>0</v>
      </c>
      <c r="O107" s="818"/>
    </row>
    <row r="108" spans="1:15" ht="15" thickBot="1" x14ac:dyDescent="0.35">
      <c r="A108" s="535" t="s">
        <v>784</v>
      </c>
      <c r="B108" s="294" t="s">
        <v>71</v>
      </c>
      <c r="C108" s="295" t="s">
        <v>68</v>
      </c>
      <c r="D108" s="296" t="s">
        <v>50</v>
      </c>
      <c r="E108" s="457" t="str">
        <f>IF(E105="-","-",E102*E105)</f>
        <v>-</v>
      </c>
      <c r="F108" s="457" t="str">
        <f t="shared" ref="F108:M108" si="74">IF(F105="-","-",F102*F105)</f>
        <v>-</v>
      </c>
      <c r="G108" s="457" t="str">
        <f t="shared" si="74"/>
        <v>-</v>
      </c>
      <c r="H108" s="457" t="str">
        <f t="shared" si="74"/>
        <v>-</v>
      </c>
      <c r="I108" s="457" t="str">
        <f t="shared" si="74"/>
        <v>-</v>
      </c>
      <c r="J108" s="457" t="str">
        <f t="shared" si="74"/>
        <v>-</v>
      </c>
      <c r="K108" s="457" t="str">
        <f t="shared" si="74"/>
        <v>-</v>
      </c>
      <c r="L108" s="457" t="str">
        <f t="shared" si="74"/>
        <v>-</v>
      </c>
      <c r="M108" s="503" t="str">
        <f t="shared" si="74"/>
        <v>-</v>
      </c>
      <c r="O108" s="818"/>
    </row>
    <row r="109" spans="1:15" x14ac:dyDescent="0.3">
      <c r="A109" s="322" t="s">
        <v>785</v>
      </c>
      <c r="B109" s="288" t="s">
        <v>45</v>
      </c>
      <c r="C109" s="289"/>
      <c r="D109" s="290" t="s">
        <v>47</v>
      </c>
      <c r="E109" s="453" t="s">
        <v>29</v>
      </c>
      <c r="F109" s="453" t="s">
        <v>29</v>
      </c>
      <c r="G109" s="453" t="s">
        <v>29</v>
      </c>
      <c r="H109" s="453" t="s">
        <v>29</v>
      </c>
      <c r="I109" s="453" t="s">
        <v>29</v>
      </c>
      <c r="J109" s="453" t="s">
        <v>29</v>
      </c>
      <c r="K109" s="453" t="s">
        <v>29</v>
      </c>
      <c r="L109" s="453" t="s">
        <v>29</v>
      </c>
      <c r="M109" s="493" t="s">
        <v>29</v>
      </c>
      <c r="O109" s="818"/>
    </row>
    <row r="110" spans="1:15" x14ac:dyDescent="0.3">
      <c r="A110" s="523" t="s">
        <v>786</v>
      </c>
      <c r="B110" s="291" t="s">
        <v>63</v>
      </c>
      <c r="C110" s="292" t="s">
        <v>62</v>
      </c>
      <c r="D110" s="293"/>
      <c r="E110" s="374"/>
      <c r="F110" s="374"/>
      <c r="G110" s="374"/>
      <c r="H110" s="374"/>
      <c r="I110" s="374"/>
      <c r="J110" s="374"/>
      <c r="K110" s="374"/>
      <c r="L110" s="374"/>
      <c r="M110" s="375"/>
      <c r="O110" s="818"/>
    </row>
    <row r="111" spans="1:15" x14ac:dyDescent="0.3">
      <c r="A111" s="523" t="s">
        <v>787</v>
      </c>
      <c r="B111" s="291" t="s">
        <v>64</v>
      </c>
      <c r="C111" s="292" t="s">
        <v>62</v>
      </c>
      <c r="D111" s="293"/>
      <c r="E111" s="374"/>
      <c r="F111" s="374"/>
      <c r="G111" s="374"/>
      <c r="H111" s="374"/>
      <c r="I111" s="374"/>
      <c r="J111" s="374"/>
      <c r="K111" s="374"/>
      <c r="L111" s="374"/>
      <c r="M111" s="375"/>
      <c r="O111" s="818"/>
    </row>
    <row r="112" spans="1:15" x14ac:dyDescent="0.3">
      <c r="A112" s="523" t="s">
        <v>788</v>
      </c>
      <c r="B112" s="291" t="s">
        <v>72</v>
      </c>
      <c r="C112" s="292" t="s">
        <v>62</v>
      </c>
      <c r="D112" s="293"/>
      <c r="E112" s="374"/>
      <c r="F112" s="374"/>
      <c r="G112" s="374"/>
      <c r="H112" s="374"/>
      <c r="I112" s="374"/>
      <c r="J112" s="374"/>
      <c r="K112" s="374"/>
      <c r="L112" s="374"/>
      <c r="M112" s="375"/>
      <c r="O112" s="818"/>
    </row>
    <row r="113" spans="1:15" ht="29.4" customHeight="1" x14ac:dyDescent="0.3">
      <c r="A113" s="523" t="s">
        <v>789</v>
      </c>
      <c r="B113" s="291" t="s">
        <v>67</v>
      </c>
      <c r="C113" s="292" t="s">
        <v>62</v>
      </c>
      <c r="D113" s="293" t="s">
        <v>48</v>
      </c>
      <c r="E113" s="454"/>
      <c r="F113" s="316">
        <f>+E113+F110-F111-F112</f>
        <v>0</v>
      </c>
      <c r="G113" s="316">
        <f t="shared" ref="G113" si="75">+F113+G110-G111-G112</f>
        <v>0</v>
      </c>
      <c r="H113" s="316">
        <f t="shared" ref="H113" si="76">+G113+H110-H111-H112</f>
        <v>0</v>
      </c>
      <c r="I113" s="316">
        <f t="shared" ref="I113" si="77">+H113+I110-I111-I112</f>
        <v>0</v>
      </c>
      <c r="J113" s="316">
        <f t="shared" ref="J113" si="78">+I113+J110-J111-J112</f>
        <v>0</v>
      </c>
      <c r="K113" s="316">
        <f t="shared" ref="K113" si="79">+J113+K110-K111-K112</f>
        <v>0</v>
      </c>
      <c r="L113" s="316">
        <f t="shared" ref="L113" si="80">+K113+L110-L111-L112</f>
        <v>0</v>
      </c>
      <c r="M113" s="484">
        <f t="shared" ref="M113" si="81">+L113+M110-M111-M112</f>
        <v>0</v>
      </c>
      <c r="O113" s="818"/>
    </row>
    <row r="114" spans="1:15" ht="73.8" customHeight="1" x14ac:dyDescent="0.3">
      <c r="A114" s="523" t="s">
        <v>790</v>
      </c>
      <c r="B114" s="291" t="s">
        <v>38</v>
      </c>
      <c r="C114" s="292" t="s">
        <v>68</v>
      </c>
      <c r="D114" s="293" t="s">
        <v>466</v>
      </c>
      <c r="E114" s="374"/>
      <c r="F114" s="374"/>
      <c r="G114" s="374"/>
      <c r="H114" s="374"/>
      <c r="I114" s="374"/>
      <c r="J114" s="374"/>
      <c r="K114" s="374"/>
      <c r="L114" s="374"/>
      <c r="M114" s="375"/>
      <c r="O114" s="818"/>
    </row>
    <row r="115" spans="1:15" ht="30" customHeight="1" x14ac:dyDescent="0.3">
      <c r="A115" s="523" t="s">
        <v>791</v>
      </c>
      <c r="B115" s="291" t="s">
        <v>40</v>
      </c>
      <c r="C115" s="292" t="s">
        <v>68</v>
      </c>
      <c r="D115" s="293" t="s">
        <v>41</v>
      </c>
      <c r="E115" s="460" t="str">
        <f>+VI!E125</f>
        <v>-</v>
      </c>
      <c r="F115" s="460" t="str">
        <f>+VI!F125</f>
        <v>-</v>
      </c>
      <c r="G115" s="460" t="str">
        <f>+VI!G125</f>
        <v>-</v>
      </c>
      <c r="H115" s="460" t="str">
        <f>+VI!H125</f>
        <v>-</v>
      </c>
      <c r="I115" s="460" t="str">
        <f>+VI!I125</f>
        <v>-</v>
      </c>
      <c r="J115" s="460" t="str">
        <f>+VI!J125</f>
        <v>-</v>
      </c>
      <c r="K115" s="460" t="str">
        <f>+VI!K125</f>
        <v>-</v>
      </c>
      <c r="L115" s="460" t="str">
        <f>+VI!L125</f>
        <v>-</v>
      </c>
      <c r="M115" s="496" t="str">
        <f>+VI!M125</f>
        <v>-</v>
      </c>
      <c r="O115" s="818"/>
    </row>
    <row r="116" spans="1:15" x14ac:dyDescent="0.3">
      <c r="A116" s="523" t="s">
        <v>792</v>
      </c>
      <c r="B116" s="291" t="s">
        <v>86</v>
      </c>
      <c r="C116" s="292" t="s">
        <v>68</v>
      </c>
      <c r="D116" s="293" t="s">
        <v>371</v>
      </c>
      <c r="E116" s="455">
        <f>+E111*E114</f>
        <v>0</v>
      </c>
      <c r="F116" s="455">
        <f t="shared" ref="F116:M116" si="82">+F111*F114</f>
        <v>0</v>
      </c>
      <c r="G116" s="455">
        <f t="shared" si="82"/>
        <v>0</v>
      </c>
      <c r="H116" s="455">
        <f t="shared" si="82"/>
        <v>0</v>
      </c>
      <c r="I116" s="455">
        <f t="shared" si="82"/>
        <v>0</v>
      </c>
      <c r="J116" s="455">
        <f t="shared" si="82"/>
        <v>0</v>
      </c>
      <c r="K116" s="455">
        <f t="shared" si="82"/>
        <v>0</v>
      </c>
      <c r="L116" s="455">
        <f t="shared" si="82"/>
        <v>0</v>
      </c>
      <c r="M116" s="501">
        <f t="shared" si="82"/>
        <v>0</v>
      </c>
      <c r="O116" s="818"/>
    </row>
    <row r="117" spans="1:15" ht="29.4" customHeight="1" x14ac:dyDescent="0.3">
      <c r="A117" s="523" t="s">
        <v>793</v>
      </c>
      <c r="B117" s="291" t="s">
        <v>70</v>
      </c>
      <c r="C117" s="292" t="s">
        <v>68</v>
      </c>
      <c r="D117" s="293" t="s">
        <v>49</v>
      </c>
      <c r="E117" s="455">
        <f>+E113*E114</f>
        <v>0</v>
      </c>
      <c r="F117" s="455">
        <f t="shared" ref="F117:M117" si="83">+F113*F114</f>
        <v>0</v>
      </c>
      <c r="G117" s="455">
        <f t="shared" si="83"/>
        <v>0</v>
      </c>
      <c r="H117" s="455">
        <f t="shared" si="83"/>
        <v>0</v>
      </c>
      <c r="I117" s="455">
        <f t="shared" si="83"/>
        <v>0</v>
      </c>
      <c r="J117" s="455">
        <f t="shared" si="83"/>
        <v>0</v>
      </c>
      <c r="K117" s="455">
        <f t="shared" si="83"/>
        <v>0</v>
      </c>
      <c r="L117" s="455">
        <f t="shared" si="83"/>
        <v>0</v>
      </c>
      <c r="M117" s="501">
        <f t="shared" si="83"/>
        <v>0</v>
      </c>
      <c r="O117" s="818"/>
    </row>
    <row r="118" spans="1:15" ht="15" thickBot="1" x14ac:dyDescent="0.35">
      <c r="A118" s="535" t="s">
        <v>794</v>
      </c>
      <c r="B118" s="294" t="s">
        <v>71</v>
      </c>
      <c r="C118" s="295" t="s">
        <v>68</v>
      </c>
      <c r="D118" s="296" t="s">
        <v>50</v>
      </c>
      <c r="E118" s="457" t="str">
        <f>IF(E115="-","-",E112*E115)</f>
        <v>-</v>
      </c>
      <c r="F118" s="457" t="str">
        <f t="shared" ref="F118:M118" si="84">IF(F115="-","-",F112*F115)</f>
        <v>-</v>
      </c>
      <c r="G118" s="457" t="str">
        <f t="shared" si="84"/>
        <v>-</v>
      </c>
      <c r="H118" s="457" t="str">
        <f t="shared" si="84"/>
        <v>-</v>
      </c>
      <c r="I118" s="457" t="str">
        <f t="shared" si="84"/>
        <v>-</v>
      </c>
      <c r="J118" s="457" t="str">
        <f t="shared" si="84"/>
        <v>-</v>
      </c>
      <c r="K118" s="457" t="str">
        <f t="shared" si="84"/>
        <v>-</v>
      </c>
      <c r="L118" s="457" t="str">
        <f t="shared" si="84"/>
        <v>-</v>
      </c>
      <c r="M118" s="503" t="str">
        <f t="shared" si="84"/>
        <v>-</v>
      </c>
      <c r="O118" s="818"/>
    </row>
    <row r="119" spans="1:15" s="812" customFormat="1" x14ac:dyDescent="0.3">
      <c r="A119" s="540" t="s">
        <v>795</v>
      </c>
      <c r="B119" s="288" t="s">
        <v>45</v>
      </c>
      <c r="C119" s="725"/>
      <c r="D119" s="323" t="s">
        <v>47</v>
      </c>
      <c r="E119" s="726" t="s">
        <v>29</v>
      </c>
      <c r="F119" s="726" t="s">
        <v>29</v>
      </c>
      <c r="G119" s="726" t="s">
        <v>29</v>
      </c>
      <c r="H119" s="726" t="s">
        <v>29</v>
      </c>
      <c r="I119" s="726" t="s">
        <v>29</v>
      </c>
      <c r="J119" s="726" t="s">
        <v>29</v>
      </c>
      <c r="K119" s="726" t="s">
        <v>29</v>
      </c>
      <c r="L119" s="726" t="s">
        <v>29</v>
      </c>
      <c r="M119" s="727" t="s">
        <v>29</v>
      </c>
      <c r="N119" s="951"/>
      <c r="O119" s="818"/>
    </row>
    <row r="120" spans="1:15" s="812" customFormat="1" x14ac:dyDescent="0.3">
      <c r="A120" s="932" t="s">
        <v>796</v>
      </c>
      <c r="B120" s="797" t="s">
        <v>63</v>
      </c>
      <c r="C120" s="729" t="s">
        <v>62</v>
      </c>
      <c r="D120" s="327"/>
      <c r="E120" s="374"/>
      <c r="F120" s="374"/>
      <c r="G120" s="374"/>
      <c r="H120" s="374"/>
      <c r="I120" s="374"/>
      <c r="J120" s="374"/>
      <c r="K120" s="374"/>
      <c r="L120" s="374"/>
      <c r="M120" s="375"/>
      <c r="N120" s="951"/>
      <c r="O120" s="818"/>
    </row>
    <row r="121" spans="1:15" s="812" customFormat="1" x14ac:dyDescent="0.3">
      <c r="A121" s="932" t="s">
        <v>797</v>
      </c>
      <c r="B121" s="797" t="s">
        <v>64</v>
      </c>
      <c r="C121" s="729" t="s">
        <v>62</v>
      </c>
      <c r="D121" s="327"/>
      <c r="E121" s="374"/>
      <c r="F121" s="374"/>
      <c r="G121" s="374"/>
      <c r="H121" s="374"/>
      <c r="I121" s="374"/>
      <c r="J121" s="374"/>
      <c r="K121" s="374"/>
      <c r="L121" s="374"/>
      <c r="M121" s="375"/>
      <c r="N121" s="951"/>
      <c r="O121" s="818"/>
    </row>
    <row r="122" spans="1:15" s="812" customFormat="1" x14ac:dyDescent="0.3">
      <c r="A122" s="932" t="s">
        <v>798</v>
      </c>
      <c r="B122" s="797" t="s">
        <v>72</v>
      </c>
      <c r="C122" s="729" t="s">
        <v>62</v>
      </c>
      <c r="D122" s="327"/>
      <c r="E122" s="374"/>
      <c r="F122" s="374"/>
      <c r="G122" s="374"/>
      <c r="H122" s="374"/>
      <c r="I122" s="374"/>
      <c r="J122" s="374"/>
      <c r="K122" s="374"/>
      <c r="L122" s="374"/>
      <c r="M122" s="375"/>
      <c r="N122" s="951"/>
      <c r="O122" s="818"/>
    </row>
    <row r="123" spans="1:15" s="812" customFormat="1" ht="29.4" customHeight="1" x14ac:dyDescent="0.3">
      <c r="A123" s="932" t="s">
        <v>799</v>
      </c>
      <c r="B123" s="797" t="s">
        <v>67</v>
      </c>
      <c r="C123" s="729" t="s">
        <v>62</v>
      </c>
      <c r="D123" s="327" t="s">
        <v>48</v>
      </c>
      <c r="E123" s="454"/>
      <c r="F123" s="731">
        <f>+E123+F120-F121-F122</f>
        <v>0</v>
      </c>
      <c r="G123" s="731">
        <f t="shared" ref="G123" si="85">+F123+G120-G121-G122</f>
        <v>0</v>
      </c>
      <c r="H123" s="731">
        <f t="shared" ref="H123" si="86">+G123+H120-H121-H122</f>
        <v>0</v>
      </c>
      <c r="I123" s="731">
        <f t="shared" ref="I123" si="87">+H123+I120-I121-I122</f>
        <v>0</v>
      </c>
      <c r="J123" s="731">
        <f t="shared" ref="J123" si="88">+I123+J120-J121-J122</f>
        <v>0</v>
      </c>
      <c r="K123" s="731">
        <f t="shared" ref="K123" si="89">+J123+K120-K121-K122</f>
        <v>0</v>
      </c>
      <c r="L123" s="731">
        <f t="shared" ref="L123" si="90">+K123+L120-L121-L122</f>
        <v>0</v>
      </c>
      <c r="M123" s="732">
        <f t="shared" ref="M123" si="91">+L123+M120-M121-M122</f>
        <v>0</v>
      </c>
      <c r="N123" s="951"/>
      <c r="O123" s="818"/>
    </row>
    <row r="124" spans="1:15" s="812" customFormat="1" ht="73.8" customHeight="1" x14ac:dyDescent="0.3">
      <c r="A124" s="932" t="s">
        <v>800</v>
      </c>
      <c r="B124" s="797" t="s">
        <v>38</v>
      </c>
      <c r="C124" s="729" t="s">
        <v>68</v>
      </c>
      <c r="D124" s="327" t="s">
        <v>466</v>
      </c>
      <c r="E124" s="374"/>
      <c r="F124" s="374"/>
      <c r="G124" s="374"/>
      <c r="H124" s="374"/>
      <c r="I124" s="374"/>
      <c r="J124" s="374"/>
      <c r="K124" s="374"/>
      <c r="L124" s="374"/>
      <c r="M124" s="375"/>
      <c r="N124" s="951"/>
      <c r="O124" s="818"/>
    </row>
    <row r="125" spans="1:15" s="812" customFormat="1" ht="30" customHeight="1" x14ac:dyDescent="0.3">
      <c r="A125" s="932" t="s">
        <v>801</v>
      </c>
      <c r="B125" s="797" t="s">
        <v>40</v>
      </c>
      <c r="C125" s="729" t="s">
        <v>68</v>
      </c>
      <c r="D125" s="327" t="s">
        <v>41</v>
      </c>
      <c r="E125" s="731" t="str">
        <f>+VI!E138</f>
        <v>-</v>
      </c>
      <c r="F125" s="731" t="str">
        <f>+VI!F138</f>
        <v>-</v>
      </c>
      <c r="G125" s="731" t="str">
        <f>+VI!G138</f>
        <v>-</v>
      </c>
      <c r="H125" s="731" t="str">
        <f>+VI!H138</f>
        <v>-</v>
      </c>
      <c r="I125" s="731" t="str">
        <f>+VI!I138</f>
        <v>-</v>
      </c>
      <c r="J125" s="731" t="str">
        <f>+VI!J138</f>
        <v>-</v>
      </c>
      <c r="K125" s="731" t="str">
        <f>+VI!K138</f>
        <v>-</v>
      </c>
      <c r="L125" s="731" t="str">
        <f>+VI!L138</f>
        <v>-</v>
      </c>
      <c r="M125" s="732" t="str">
        <f>+VI!M138</f>
        <v>-</v>
      </c>
      <c r="N125" s="951"/>
      <c r="O125" s="818"/>
    </row>
    <row r="126" spans="1:15" s="812" customFormat="1" x14ac:dyDescent="0.3">
      <c r="A126" s="932" t="s">
        <v>802</v>
      </c>
      <c r="B126" s="797" t="s">
        <v>86</v>
      </c>
      <c r="C126" s="729" t="s">
        <v>68</v>
      </c>
      <c r="D126" s="327" t="s">
        <v>371</v>
      </c>
      <c r="E126" s="946">
        <f>+E121*E124</f>
        <v>0</v>
      </c>
      <c r="F126" s="946">
        <f t="shared" ref="F126:M126" si="92">+F121*F124</f>
        <v>0</v>
      </c>
      <c r="G126" s="946">
        <f t="shared" si="92"/>
        <v>0</v>
      </c>
      <c r="H126" s="946">
        <f t="shared" si="92"/>
        <v>0</v>
      </c>
      <c r="I126" s="946">
        <f t="shared" si="92"/>
        <v>0</v>
      </c>
      <c r="J126" s="946">
        <f t="shared" si="92"/>
        <v>0</v>
      </c>
      <c r="K126" s="946">
        <f t="shared" si="92"/>
        <v>0</v>
      </c>
      <c r="L126" s="946">
        <f t="shared" si="92"/>
        <v>0</v>
      </c>
      <c r="M126" s="947">
        <f t="shared" si="92"/>
        <v>0</v>
      </c>
      <c r="N126" s="951"/>
      <c r="O126" s="818"/>
    </row>
    <row r="127" spans="1:15" s="812" customFormat="1" ht="29.4" customHeight="1" x14ac:dyDescent="0.3">
      <c r="A127" s="932" t="s">
        <v>803</v>
      </c>
      <c r="B127" s="797" t="s">
        <v>70</v>
      </c>
      <c r="C127" s="729" t="s">
        <v>68</v>
      </c>
      <c r="D127" s="327" t="s">
        <v>49</v>
      </c>
      <c r="E127" s="946">
        <f>+E123*E124</f>
        <v>0</v>
      </c>
      <c r="F127" s="946">
        <f t="shared" ref="F127:M127" si="93">+F123*F124</f>
        <v>0</v>
      </c>
      <c r="G127" s="946">
        <f t="shared" si="93"/>
        <v>0</v>
      </c>
      <c r="H127" s="946">
        <f t="shared" si="93"/>
        <v>0</v>
      </c>
      <c r="I127" s="946">
        <f t="shared" si="93"/>
        <v>0</v>
      </c>
      <c r="J127" s="946">
        <f t="shared" si="93"/>
        <v>0</v>
      </c>
      <c r="K127" s="946">
        <f t="shared" si="93"/>
        <v>0</v>
      </c>
      <c r="L127" s="946">
        <f t="shared" si="93"/>
        <v>0</v>
      </c>
      <c r="M127" s="947">
        <f t="shared" si="93"/>
        <v>0</v>
      </c>
      <c r="N127" s="951"/>
      <c r="O127" s="818"/>
    </row>
    <row r="128" spans="1:15" s="812" customFormat="1" x14ac:dyDescent="0.3">
      <c r="A128" s="933" t="s">
        <v>804</v>
      </c>
      <c r="B128" s="941" t="s">
        <v>71</v>
      </c>
      <c r="C128" s="942" t="s">
        <v>68</v>
      </c>
      <c r="D128" s="943" t="s">
        <v>50</v>
      </c>
      <c r="E128" s="948" t="str">
        <f>IF(E125="-","-",E122*E125)</f>
        <v>-</v>
      </c>
      <c r="F128" s="948" t="str">
        <f t="shared" ref="F128:M128" si="94">IF(F125="-","-",F122*F125)</f>
        <v>-</v>
      </c>
      <c r="G128" s="948" t="str">
        <f t="shared" si="94"/>
        <v>-</v>
      </c>
      <c r="H128" s="948" t="str">
        <f t="shared" si="94"/>
        <v>-</v>
      </c>
      <c r="I128" s="948" t="str">
        <f t="shared" si="94"/>
        <v>-</v>
      </c>
      <c r="J128" s="948" t="str">
        <f t="shared" si="94"/>
        <v>-</v>
      </c>
      <c r="K128" s="948" t="str">
        <f t="shared" si="94"/>
        <v>-</v>
      </c>
      <c r="L128" s="948" t="str">
        <f t="shared" si="94"/>
        <v>-</v>
      </c>
      <c r="M128" s="949" t="str">
        <f t="shared" si="94"/>
        <v>-</v>
      </c>
      <c r="N128" s="951"/>
      <c r="O128" s="818"/>
    </row>
    <row r="129" spans="1:15" s="812" customFormat="1" x14ac:dyDescent="0.3">
      <c r="A129" s="784" t="s">
        <v>45</v>
      </c>
      <c r="B129" s="789"/>
      <c r="C129" s="790"/>
      <c r="D129" s="785"/>
      <c r="E129" s="960"/>
      <c r="F129" s="960"/>
      <c r="G129" s="960"/>
      <c r="H129" s="960"/>
      <c r="I129" s="960"/>
      <c r="J129" s="960"/>
      <c r="K129" s="960"/>
      <c r="L129" s="960"/>
      <c r="M129" s="961"/>
      <c r="N129" s="951"/>
      <c r="O129" s="818"/>
    </row>
    <row r="130" spans="1:15" ht="15" thickBot="1" x14ac:dyDescent="0.35">
      <c r="A130" s="478" t="s">
        <v>805</v>
      </c>
      <c r="B130" s="297" t="s">
        <v>51</v>
      </c>
      <c r="C130" s="286"/>
      <c r="D130" s="299"/>
      <c r="E130" s="452" t="s">
        <v>29</v>
      </c>
      <c r="F130" s="452" t="s">
        <v>29</v>
      </c>
      <c r="G130" s="452" t="s">
        <v>29</v>
      </c>
      <c r="H130" s="452" t="s">
        <v>29</v>
      </c>
      <c r="I130" s="452" t="s">
        <v>29</v>
      </c>
      <c r="J130" s="452" t="s">
        <v>29</v>
      </c>
      <c r="K130" s="452" t="s">
        <v>29</v>
      </c>
      <c r="L130" s="452" t="s">
        <v>29</v>
      </c>
      <c r="M130" s="492" t="s">
        <v>29</v>
      </c>
      <c r="O130" s="818"/>
    </row>
    <row r="131" spans="1:15" x14ac:dyDescent="0.3">
      <c r="A131" s="322" t="s">
        <v>649</v>
      </c>
      <c r="B131" s="288" t="s">
        <v>45</v>
      </c>
      <c r="C131" s="289"/>
      <c r="D131" s="290" t="s">
        <v>52</v>
      </c>
      <c r="E131" s="453" t="s">
        <v>29</v>
      </c>
      <c r="F131" s="453" t="s">
        <v>29</v>
      </c>
      <c r="G131" s="453" t="s">
        <v>29</v>
      </c>
      <c r="H131" s="453" t="s">
        <v>29</v>
      </c>
      <c r="I131" s="453" t="s">
        <v>29</v>
      </c>
      <c r="J131" s="453" t="s">
        <v>29</v>
      </c>
      <c r="K131" s="453" t="s">
        <v>29</v>
      </c>
      <c r="L131" s="453" t="s">
        <v>29</v>
      </c>
      <c r="M131" s="493" t="s">
        <v>29</v>
      </c>
      <c r="O131" s="818"/>
    </row>
    <row r="132" spans="1:15" x14ac:dyDescent="0.3">
      <c r="A132" s="523" t="s">
        <v>806</v>
      </c>
      <c r="B132" s="291" t="s">
        <v>74</v>
      </c>
      <c r="C132" s="292" t="s">
        <v>73</v>
      </c>
      <c r="D132" s="293"/>
      <c r="E132" s="458"/>
      <c r="F132" s="458"/>
      <c r="G132" s="458"/>
      <c r="H132" s="458"/>
      <c r="I132" s="458"/>
      <c r="J132" s="458"/>
      <c r="K132" s="458"/>
      <c r="L132" s="458"/>
      <c r="M132" s="504"/>
      <c r="O132" s="818"/>
    </row>
    <row r="133" spans="1:15" x14ac:dyDescent="0.3">
      <c r="A133" s="523" t="s">
        <v>807</v>
      </c>
      <c r="B133" s="291" t="s">
        <v>53</v>
      </c>
      <c r="C133" s="292" t="s">
        <v>62</v>
      </c>
      <c r="D133" s="293" t="s">
        <v>467</v>
      </c>
      <c r="E133" s="459" t="str">
        <f>IF(E132&gt;0,E134/E132,"-")</f>
        <v>-</v>
      </c>
      <c r="F133" s="459" t="str">
        <f>IF(F132&gt;0,F134/F132,"-")</f>
        <v>-</v>
      </c>
      <c r="G133" s="458"/>
      <c r="H133" s="458"/>
      <c r="I133" s="458"/>
      <c r="J133" s="458"/>
      <c r="K133" s="458"/>
      <c r="L133" s="458"/>
      <c r="M133" s="504"/>
      <c r="O133" s="818"/>
    </row>
    <row r="134" spans="1:15" x14ac:dyDescent="0.3">
      <c r="A134" s="523" t="s">
        <v>808</v>
      </c>
      <c r="B134" s="291" t="s">
        <v>63</v>
      </c>
      <c r="C134" s="292" t="s">
        <v>62</v>
      </c>
      <c r="D134" s="293" t="s">
        <v>468</v>
      </c>
      <c r="E134" s="458"/>
      <c r="F134" s="458"/>
      <c r="G134" s="460">
        <f>+G133*G132</f>
        <v>0</v>
      </c>
      <c r="H134" s="460">
        <f t="shared" ref="H134:M134" si="95">+H133*H132</f>
        <v>0</v>
      </c>
      <c r="I134" s="460">
        <f t="shared" si="95"/>
        <v>0</v>
      </c>
      <c r="J134" s="460">
        <f t="shared" si="95"/>
        <v>0</v>
      </c>
      <c r="K134" s="460">
        <f t="shared" si="95"/>
        <v>0</v>
      </c>
      <c r="L134" s="460">
        <f t="shared" si="95"/>
        <v>0</v>
      </c>
      <c r="M134" s="496">
        <f t="shared" si="95"/>
        <v>0</v>
      </c>
      <c r="O134" s="818"/>
    </row>
    <row r="135" spans="1:15" x14ac:dyDescent="0.3">
      <c r="A135" s="523" t="s">
        <v>809</v>
      </c>
      <c r="B135" s="291" t="s">
        <v>64</v>
      </c>
      <c r="C135" s="292" t="s">
        <v>62</v>
      </c>
      <c r="D135" s="293"/>
      <c r="E135" s="458"/>
      <c r="F135" s="458"/>
      <c r="G135" s="458"/>
      <c r="H135" s="458"/>
      <c r="I135" s="458"/>
      <c r="J135" s="458"/>
      <c r="K135" s="458"/>
      <c r="L135" s="458"/>
      <c r="M135" s="504"/>
      <c r="O135" s="818"/>
    </row>
    <row r="136" spans="1:15" ht="30" customHeight="1" x14ac:dyDescent="0.3">
      <c r="A136" s="523" t="s">
        <v>810</v>
      </c>
      <c r="B136" s="291" t="s">
        <v>65</v>
      </c>
      <c r="C136" s="292" t="s">
        <v>62</v>
      </c>
      <c r="D136" s="293" t="s">
        <v>91</v>
      </c>
      <c r="E136" s="458"/>
      <c r="F136" s="458"/>
      <c r="G136" s="458"/>
      <c r="H136" s="458"/>
      <c r="I136" s="458"/>
      <c r="J136" s="458"/>
      <c r="K136" s="458"/>
      <c r="L136" s="458"/>
      <c r="M136" s="504"/>
      <c r="O136" s="818"/>
    </row>
    <row r="137" spans="1:15" ht="15.6" customHeight="1" x14ac:dyDescent="0.3">
      <c r="A137" s="523" t="s">
        <v>811</v>
      </c>
      <c r="B137" s="291" t="s">
        <v>72</v>
      </c>
      <c r="C137" s="292" t="s">
        <v>62</v>
      </c>
      <c r="D137" s="293"/>
      <c r="E137" s="458"/>
      <c r="F137" s="458"/>
      <c r="G137" s="458"/>
      <c r="H137" s="458"/>
      <c r="I137" s="458"/>
      <c r="J137" s="458"/>
      <c r="K137" s="458"/>
      <c r="L137" s="458"/>
      <c r="M137" s="504"/>
      <c r="O137" s="818"/>
    </row>
    <row r="138" spans="1:15" ht="28.8" customHeight="1" x14ac:dyDescent="0.3">
      <c r="A138" s="523" t="s">
        <v>812</v>
      </c>
      <c r="B138" s="291" t="s">
        <v>67</v>
      </c>
      <c r="C138" s="292" t="s">
        <v>62</v>
      </c>
      <c r="D138" s="293" t="s">
        <v>471</v>
      </c>
      <c r="E138" s="454"/>
      <c r="F138" s="316">
        <f>E138+F134-F135-F136-F137</f>
        <v>0</v>
      </c>
      <c r="G138" s="316">
        <f t="shared" ref="G138:M138" si="96">F138+G134-G135-G136-G137</f>
        <v>0</v>
      </c>
      <c r="H138" s="316">
        <f t="shared" si="96"/>
        <v>0</v>
      </c>
      <c r="I138" s="316">
        <f t="shared" si="96"/>
        <v>0</v>
      </c>
      <c r="J138" s="316">
        <f t="shared" si="96"/>
        <v>0</v>
      </c>
      <c r="K138" s="316">
        <f t="shared" si="96"/>
        <v>0</v>
      </c>
      <c r="L138" s="316">
        <f t="shared" si="96"/>
        <v>0</v>
      </c>
      <c r="M138" s="484">
        <f t="shared" si="96"/>
        <v>0</v>
      </c>
      <c r="N138" s="827"/>
      <c r="O138" s="818"/>
    </row>
    <row r="139" spans="1:15" ht="70.2" customHeight="1" x14ac:dyDescent="0.3">
      <c r="A139" s="523" t="s">
        <v>813</v>
      </c>
      <c r="B139" s="291" t="s">
        <v>38</v>
      </c>
      <c r="C139" s="292" t="s">
        <v>68</v>
      </c>
      <c r="D139" s="293" t="s">
        <v>39</v>
      </c>
      <c r="E139" s="454"/>
      <c r="F139" s="458"/>
      <c r="G139" s="458"/>
      <c r="H139" s="458"/>
      <c r="I139" s="458"/>
      <c r="J139" s="458"/>
      <c r="K139" s="458"/>
      <c r="L139" s="458"/>
      <c r="M139" s="504"/>
      <c r="O139" s="818"/>
    </row>
    <row r="140" spans="1:15" ht="28.8" customHeight="1" x14ac:dyDescent="0.3">
      <c r="A140" s="523" t="s">
        <v>814</v>
      </c>
      <c r="B140" s="291" t="s">
        <v>40</v>
      </c>
      <c r="C140" s="292" t="s">
        <v>68</v>
      </c>
      <c r="D140" s="293" t="s">
        <v>41</v>
      </c>
      <c r="E140" s="460" t="str">
        <f>+VI!E153</f>
        <v>-</v>
      </c>
      <c r="F140" s="460" t="str">
        <f>+VI!F153</f>
        <v>-</v>
      </c>
      <c r="G140" s="460" t="str">
        <f>+VI!G153</f>
        <v>-</v>
      </c>
      <c r="H140" s="460" t="str">
        <f>+VI!H153</f>
        <v>-</v>
      </c>
      <c r="I140" s="460" t="str">
        <f>+VI!I153</f>
        <v>-</v>
      </c>
      <c r="J140" s="460" t="str">
        <f>+VI!J153</f>
        <v>-</v>
      </c>
      <c r="K140" s="460" t="str">
        <f>+VI!K153</f>
        <v>-</v>
      </c>
      <c r="L140" s="460" t="str">
        <f>+VI!L153</f>
        <v>-</v>
      </c>
      <c r="M140" s="496" t="str">
        <f>+VI!M153</f>
        <v>-</v>
      </c>
      <c r="O140" s="818"/>
    </row>
    <row r="141" spans="1:15" x14ac:dyDescent="0.3">
      <c r="A141" s="523" t="s">
        <v>815</v>
      </c>
      <c r="B141" s="291" t="s">
        <v>86</v>
      </c>
      <c r="C141" s="292" t="s">
        <v>68</v>
      </c>
      <c r="D141" s="293" t="s">
        <v>370</v>
      </c>
      <c r="E141" s="455">
        <f t="shared" ref="E141:M141" si="97">+E135*E139</f>
        <v>0</v>
      </c>
      <c r="F141" s="455">
        <f t="shared" si="97"/>
        <v>0</v>
      </c>
      <c r="G141" s="455">
        <f t="shared" si="97"/>
        <v>0</v>
      </c>
      <c r="H141" s="455">
        <f t="shared" si="97"/>
        <v>0</v>
      </c>
      <c r="I141" s="455">
        <f t="shared" si="97"/>
        <v>0</v>
      </c>
      <c r="J141" s="455">
        <f t="shared" si="97"/>
        <v>0</v>
      </c>
      <c r="K141" s="455">
        <f t="shared" si="97"/>
        <v>0</v>
      </c>
      <c r="L141" s="455">
        <f t="shared" si="97"/>
        <v>0</v>
      </c>
      <c r="M141" s="501">
        <f t="shared" si="97"/>
        <v>0</v>
      </c>
      <c r="O141" s="818"/>
    </row>
    <row r="142" spans="1:15" ht="69" customHeight="1" x14ac:dyDescent="0.3">
      <c r="A142" s="523" t="s">
        <v>816</v>
      </c>
      <c r="B142" s="291" t="s">
        <v>69</v>
      </c>
      <c r="C142" s="292" t="s">
        <v>68</v>
      </c>
      <c r="D142" s="293" t="s">
        <v>470</v>
      </c>
      <c r="E142" s="461">
        <f t="shared" ref="E142:M142" si="98">+E136*E139</f>
        <v>0</v>
      </c>
      <c r="F142" s="461">
        <f t="shared" si="98"/>
        <v>0</v>
      </c>
      <c r="G142" s="461">
        <f t="shared" si="98"/>
        <v>0</v>
      </c>
      <c r="H142" s="461">
        <f t="shared" si="98"/>
        <v>0</v>
      </c>
      <c r="I142" s="461">
        <f t="shared" si="98"/>
        <v>0</v>
      </c>
      <c r="J142" s="461">
        <f t="shared" si="98"/>
        <v>0</v>
      </c>
      <c r="K142" s="461">
        <f t="shared" si="98"/>
        <v>0</v>
      </c>
      <c r="L142" s="461">
        <f t="shared" si="98"/>
        <v>0</v>
      </c>
      <c r="M142" s="505">
        <f t="shared" si="98"/>
        <v>0</v>
      </c>
      <c r="O142" s="818"/>
    </row>
    <row r="143" spans="1:15" ht="28.8" customHeight="1" x14ac:dyDescent="0.3">
      <c r="A143" s="523" t="s">
        <v>817</v>
      </c>
      <c r="B143" s="291" t="s">
        <v>70</v>
      </c>
      <c r="C143" s="292" t="s">
        <v>68</v>
      </c>
      <c r="D143" s="293" t="s">
        <v>55</v>
      </c>
      <c r="E143" s="316" t="str">
        <f>IF(E140="-","-",E138*E140)</f>
        <v>-</v>
      </c>
      <c r="F143" s="316" t="str">
        <f t="shared" ref="F143:M143" si="99">IF(F140="-","-",F138*F140)</f>
        <v>-</v>
      </c>
      <c r="G143" s="316" t="str">
        <f t="shared" si="99"/>
        <v>-</v>
      </c>
      <c r="H143" s="316" t="str">
        <f t="shared" si="99"/>
        <v>-</v>
      </c>
      <c r="I143" s="316" t="str">
        <f t="shared" si="99"/>
        <v>-</v>
      </c>
      <c r="J143" s="316" t="str">
        <f t="shared" si="99"/>
        <v>-</v>
      </c>
      <c r="K143" s="316" t="str">
        <f t="shared" si="99"/>
        <v>-</v>
      </c>
      <c r="L143" s="316" t="str">
        <f t="shared" si="99"/>
        <v>-</v>
      </c>
      <c r="M143" s="484" t="str">
        <f t="shared" si="99"/>
        <v>-</v>
      </c>
      <c r="O143" s="818"/>
    </row>
    <row r="144" spans="1:15" ht="15" thickBot="1" x14ac:dyDescent="0.35">
      <c r="A144" s="535" t="s">
        <v>818</v>
      </c>
      <c r="B144" s="294" t="s">
        <v>71</v>
      </c>
      <c r="C144" s="295" t="s">
        <v>68</v>
      </c>
      <c r="D144" s="296" t="s">
        <v>54</v>
      </c>
      <c r="E144" s="457" t="str">
        <f>IF(E140="-","-",E137*E140)</f>
        <v>-</v>
      </c>
      <c r="F144" s="457" t="str">
        <f t="shared" ref="F144:M144" si="100">IF(F140="-","-",F137*F140)</f>
        <v>-</v>
      </c>
      <c r="G144" s="457" t="str">
        <f t="shared" si="100"/>
        <v>-</v>
      </c>
      <c r="H144" s="457" t="str">
        <f t="shared" si="100"/>
        <v>-</v>
      </c>
      <c r="I144" s="457" t="str">
        <f t="shared" si="100"/>
        <v>-</v>
      </c>
      <c r="J144" s="457" t="str">
        <f t="shared" si="100"/>
        <v>-</v>
      </c>
      <c r="K144" s="457" t="str">
        <f t="shared" si="100"/>
        <v>-</v>
      </c>
      <c r="L144" s="457" t="str">
        <f t="shared" si="100"/>
        <v>-</v>
      </c>
      <c r="M144" s="503" t="str">
        <f t="shared" si="100"/>
        <v>-</v>
      </c>
      <c r="O144" s="818"/>
    </row>
    <row r="145" spans="1:15" x14ac:dyDescent="0.3">
      <c r="A145" s="322" t="s">
        <v>819</v>
      </c>
      <c r="B145" s="288" t="s">
        <v>45</v>
      </c>
      <c r="C145" s="289"/>
      <c r="D145" s="290" t="s">
        <v>392</v>
      </c>
      <c r="E145" s="453" t="s">
        <v>29</v>
      </c>
      <c r="F145" s="453" t="s">
        <v>29</v>
      </c>
      <c r="G145" s="453" t="s">
        <v>29</v>
      </c>
      <c r="H145" s="453" t="s">
        <v>29</v>
      </c>
      <c r="I145" s="453" t="s">
        <v>29</v>
      </c>
      <c r="J145" s="453" t="s">
        <v>29</v>
      </c>
      <c r="K145" s="453" t="s">
        <v>29</v>
      </c>
      <c r="L145" s="453" t="s">
        <v>29</v>
      </c>
      <c r="M145" s="493" t="s">
        <v>29</v>
      </c>
      <c r="O145" s="818"/>
    </row>
    <row r="146" spans="1:15" x14ac:dyDescent="0.3">
      <c r="A146" s="523" t="s">
        <v>820</v>
      </c>
      <c r="B146" s="291" t="s">
        <v>74</v>
      </c>
      <c r="C146" s="292" t="s">
        <v>73</v>
      </c>
      <c r="D146" s="293"/>
      <c r="E146" s="458"/>
      <c r="F146" s="458"/>
      <c r="G146" s="458"/>
      <c r="H146" s="458"/>
      <c r="I146" s="458"/>
      <c r="J146" s="458"/>
      <c r="K146" s="458"/>
      <c r="L146" s="458"/>
      <c r="M146" s="504"/>
      <c r="O146" s="818"/>
    </row>
    <row r="147" spans="1:15" x14ac:dyDescent="0.3">
      <c r="A147" s="523" t="s">
        <v>821</v>
      </c>
      <c r="B147" s="291" t="s">
        <v>53</v>
      </c>
      <c r="C147" s="292" t="s">
        <v>62</v>
      </c>
      <c r="D147" s="293"/>
      <c r="E147" s="459" t="str">
        <f>IF(E146&gt;0,E148/E146,"-")</f>
        <v>-</v>
      </c>
      <c r="F147" s="459" t="str">
        <f>IF(F146&gt;0,F148/F146,"-")</f>
        <v>-</v>
      </c>
      <c r="G147" s="458"/>
      <c r="H147" s="458"/>
      <c r="I147" s="458"/>
      <c r="J147" s="458"/>
      <c r="K147" s="458"/>
      <c r="L147" s="458"/>
      <c r="M147" s="504"/>
      <c r="O147" s="818"/>
    </row>
    <row r="148" spans="1:15" x14ac:dyDescent="0.3">
      <c r="A148" s="523" t="s">
        <v>822</v>
      </c>
      <c r="B148" s="291" t="s">
        <v>63</v>
      </c>
      <c r="C148" s="292" t="s">
        <v>62</v>
      </c>
      <c r="D148" s="293"/>
      <c r="E148" s="458"/>
      <c r="F148" s="458"/>
      <c r="G148" s="460">
        <f>+G147*G146</f>
        <v>0</v>
      </c>
      <c r="H148" s="460">
        <f t="shared" ref="H148" si="101">+H147*H146</f>
        <v>0</v>
      </c>
      <c r="I148" s="460">
        <f t="shared" ref="I148" si="102">+I147*I146</f>
        <v>0</v>
      </c>
      <c r="J148" s="460">
        <f t="shared" ref="J148" si="103">+J147*J146</f>
        <v>0</v>
      </c>
      <c r="K148" s="460">
        <f t="shared" ref="K148" si="104">+K147*K146</f>
        <v>0</v>
      </c>
      <c r="L148" s="460">
        <f t="shared" ref="L148" si="105">+L147*L146</f>
        <v>0</v>
      </c>
      <c r="M148" s="496">
        <f t="shared" ref="M148" si="106">+M147*M146</f>
        <v>0</v>
      </c>
      <c r="O148" s="818"/>
    </row>
    <row r="149" spans="1:15" x14ac:dyDescent="0.3">
      <c r="A149" s="523" t="s">
        <v>823</v>
      </c>
      <c r="B149" s="291" t="s">
        <v>64</v>
      </c>
      <c r="C149" s="292" t="s">
        <v>62</v>
      </c>
      <c r="D149" s="293"/>
      <c r="E149" s="458"/>
      <c r="F149" s="458"/>
      <c r="G149" s="458"/>
      <c r="H149" s="458"/>
      <c r="I149" s="458"/>
      <c r="J149" s="458"/>
      <c r="K149" s="458"/>
      <c r="L149" s="458"/>
      <c r="M149" s="504"/>
      <c r="O149" s="818"/>
    </row>
    <row r="150" spans="1:15" ht="30" customHeight="1" x14ac:dyDescent="0.3">
      <c r="A150" s="523" t="s">
        <v>824</v>
      </c>
      <c r="B150" s="291" t="s">
        <v>65</v>
      </c>
      <c r="C150" s="292" t="s">
        <v>62</v>
      </c>
      <c r="D150" s="293" t="s">
        <v>91</v>
      </c>
      <c r="E150" s="458"/>
      <c r="F150" s="458"/>
      <c r="G150" s="458"/>
      <c r="H150" s="458"/>
      <c r="I150" s="458"/>
      <c r="J150" s="458"/>
      <c r="K150" s="458"/>
      <c r="L150" s="458"/>
      <c r="M150" s="504"/>
      <c r="O150" s="818"/>
    </row>
    <row r="151" spans="1:15" ht="15.6" customHeight="1" x14ac:dyDescent="0.3">
      <c r="A151" s="523" t="s">
        <v>825</v>
      </c>
      <c r="B151" s="291" t="s">
        <v>72</v>
      </c>
      <c r="C151" s="292" t="s">
        <v>62</v>
      </c>
      <c r="D151" s="293"/>
      <c r="E151" s="458"/>
      <c r="F151" s="458"/>
      <c r="G151" s="458"/>
      <c r="H151" s="458"/>
      <c r="I151" s="458"/>
      <c r="J151" s="458"/>
      <c r="K151" s="458"/>
      <c r="L151" s="458"/>
      <c r="M151" s="504"/>
      <c r="O151" s="818"/>
    </row>
    <row r="152" spans="1:15" ht="28.8" customHeight="1" x14ac:dyDescent="0.3">
      <c r="A152" s="523" t="s">
        <v>826</v>
      </c>
      <c r="B152" s="291" t="s">
        <v>67</v>
      </c>
      <c r="C152" s="292" t="s">
        <v>62</v>
      </c>
      <c r="D152" s="293" t="s">
        <v>668</v>
      </c>
      <c r="E152" s="454"/>
      <c r="F152" s="316">
        <f>E152+F148-F149-F150-F151</f>
        <v>0</v>
      </c>
      <c r="G152" s="316">
        <f t="shared" ref="G152" si="107">F152+G148-G149-G150-G151</f>
        <v>0</v>
      </c>
      <c r="H152" s="316">
        <f t="shared" ref="H152" si="108">G152+H148-H149-H150-H151</f>
        <v>0</v>
      </c>
      <c r="I152" s="316">
        <f t="shared" ref="I152" si="109">H152+I148-I149-I150-I151</f>
        <v>0</v>
      </c>
      <c r="J152" s="316">
        <f t="shared" ref="J152" si="110">I152+J148-J149-J150-J151</f>
        <v>0</v>
      </c>
      <c r="K152" s="316">
        <f t="shared" ref="K152" si="111">J152+K148-K149-K150-K151</f>
        <v>0</v>
      </c>
      <c r="L152" s="316">
        <f t="shared" ref="L152" si="112">K152+L148-L149-L150-L151</f>
        <v>0</v>
      </c>
      <c r="M152" s="484">
        <f t="shared" ref="M152" si="113">L152+M148-M149-M150-M151</f>
        <v>0</v>
      </c>
      <c r="O152" s="818"/>
    </row>
    <row r="153" spans="1:15" ht="70.2" customHeight="1" x14ac:dyDescent="0.3">
      <c r="A153" s="523" t="s">
        <v>827</v>
      </c>
      <c r="B153" s="291" t="s">
        <v>38</v>
      </c>
      <c r="C153" s="292" t="s">
        <v>68</v>
      </c>
      <c r="D153" s="293" t="s">
        <v>39</v>
      </c>
      <c r="E153" s="454"/>
      <c r="F153" s="458"/>
      <c r="G153" s="458"/>
      <c r="H153" s="458"/>
      <c r="I153" s="458"/>
      <c r="J153" s="458"/>
      <c r="K153" s="458"/>
      <c r="L153" s="458"/>
      <c r="M153" s="504"/>
      <c r="O153" s="818"/>
    </row>
    <row r="154" spans="1:15" ht="28.8" customHeight="1" x14ac:dyDescent="0.3">
      <c r="A154" s="523" t="s">
        <v>828</v>
      </c>
      <c r="B154" s="291" t="s">
        <v>40</v>
      </c>
      <c r="C154" s="292" t="s">
        <v>68</v>
      </c>
      <c r="D154" s="293" t="s">
        <v>41</v>
      </c>
      <c r="E154" s="460" t="str">
        <f>+VI!E166</f>
        <v>-</v>
      </c>
      <c r="F154" s="460" t="str">
        <f>+VI!F166</f>
        <v>-</v>
      </c>
      <c r="G154" s="460" t="str">
        <f>+VI!G166</f>
        <v>-</v>
      </c>
      <c r="H154" s="460" t="str">
        <f>+VI!H166</f>
        <v>-</v>
      </c>
      <c r="I154" s="460" t="str">
        <f>+VI!I166</f>
        <v>-</v>
      </c>
      <c r="J154" s="460" t="str">
        <f>+VI!J166</f>
        <v>-</v>
      </c>
      <c r="K154" s="460" t="str">
        <f>+VI!K166</f>
        <v>-</v>
      </c>
      <c r="L154" s="460" t="str">
        <f>+VI!L166</f>
        <v>-</v>
      </c>
      <c r="M154" s="496" t="str">
        <f>+VI!M166</f>
        <v>-</v>
      </c>
      <c r="O154" s="818"/>
    </row>
    <row r="155" spans="1:15" x14ac:dyDescent="0.3">
      <c r="A155" s="523" t="s">
        <v>829</v>
      </c>
      <c r="B155" s="291" t="s">
        <v>86</v>
      </c>
      <c r="C155" s="292" t="s">
        <v>68</v>
      </c>
      <c r="D155" s="293" t="s">
        <v>669</v>
      </c>
      <c r="E155" s="455">
        <f t="shared" ref="E155:M155" si="114">+E149*E153</f>
        <v>0</v>
      </c>
      <c r="F155" s="455">
        <f t="shared" si="114"/>
        <v>0</v>
      </c>
      <c r="G155" s="455">
        <f t="shared" si="114"/>
        <v>0</v>
      </c>
      <c r="H155" s="455">
        <f t="shared" si="114"/>
        <v>0</v>
      </c>
      <c r="I155" s="455">
        <f t="shared" si="114"/>
        <v>0</v>
      </c>
      <c r="J155" s="455">
        <f t="shared" si="114"/>
        <v>0</v>
      </c>
      <c r="K155" s="455">
        <f t="shared" si="114"/>
        <v>0</v>
      </c>
      <c r="L155" s="455">
        <f t="shared" si="114"/>
        <v>0</v>
      </c>
      <c r="M155" s="501">
        <f t="shared" si="114"/>
        <v>0</v>
      </c>
      <c r="O155" s="818"/>
    </row>
    <row r="156" spans="1:15" ht="64.8" customHeight="1" x14ac:dyDescent="0.3">
      <c r="A156" s="523" t="s">
        <v>830</v>
      </c>
      <c r="B156" s="291" t="s">
        <v>69</v>
      </c>
      <c r="C156" s="292" t="s">
        <v>68</v>
      </c>
      <c r="D156" s="293" t="s">
        <v>670</v>
      </c>
      <c r="E156" s="461">
        <f t="shared" ref="E156:M156" si="115">+E150*E153</f>
        <v>0</v>
      </c>
      <c r="F156" s="461">
        <f t="shared" si="115"/>
        <v>0</v>
      </c>
      <c r="G156" s="461">
        <f t="shared" si="115"/>
        <v>0</v>
      </c>
      <c r="H156" s="461">
        <f t="shared" si="115"/>
        <v>0</v>
      </c>
      <c r="I156" s="461">
        <f t="shared" si="115"/>
        <v>0</v>
      </c>
      <c r="J156" s="461">
        <f t="shared" si="115"/>
        <v>0</v>
      </c>
      <c r="K156" s="461">
        <f t="shared" si="115"/>
        <v>0</v>
      </c>
      <c r="L156" s="461">
        <f t="shared" si="115"/>
        <v>0</v>
      </c>
      <c r="M156" s="505">
        <f t="shared" si="115"/>
        <v>0</v>
      </c>
      <c r="O156" s="818"/>
    </row>
    <row r="157" spans="1:15" ht="28.8" customHeight="1" x14ac:dyDescent="0.3">
      <c r="A157" s="523" t="s">
        <v>831</v>
      </c>
      <c r="B157" s="291" t="s">
        <v>70</v>
      </c>
      <c r="C157" s="292" t="s">
        <v>68</v>
      </c>
      <c r="D157" s="293" t="s">
        <v>671</v>
      </c>
      <c r="E157" s="316" t="str">
        <f>IF(E154="-","-",E152*E154)</f>
        <v>-</v>
      </c>
      <c r="F157" s="316" t="str">
        <f t="shared" ref="F157:M157" si="116">IF(F154="-","-",F152*F154)</f>
        <v>-</v>
      </c>
      <c r="G157" s="316" t="str">
        <f t="shared" si="116"/>
        <v>-</v>
      </c>
      <c r="H157" s="316" t="str">
        <f t="shared" si="116"/>
        <v>-</v>
      </c>
      <c r="I157" s="316" t="str">
        <f t="shared" si="116"/>
        <v>-</v>
      </c>
      <c r="J157" s="316" t="str">
        <f t="shared" si="116"/>
        <v>-</v>
      </c>
      <c r="K157" s="316" t="str">
        <f t="shared" si="116"/>
        <v>-</v>
      </c>
      <c r="L157" s="316" t="str">
        <f t="shared" si="116"/>
        <v>-</v>
      </c>
      <c r="M157" s="484" t="str">
        <f t="shared" si="116"/>
        <v>-</v>
      </c>
      <c r="O157" s="818"/>
    </row>
    <row r="158" spans="1:15" ht="15" thickBot="1" x14ac:dyDescent="0.35">
      <c r="A158" s="535" t="s">
        <v>832</v>
      </c>
      <c r="B158" s="294" t="s">
        <v>71</v>
      </c>
      <c r="C158" s="295" t="s">
        <v>68</v>
      </c>
      <c r="D158" s="296" t="s">
        <v>672</v>
      </c>
      <c r="E158" s="457" t="str">
        <f>IF(E154="-","-",E151*E154)</f>
        <v>-</v>
      </c>
      <c r="F158" s="457" t="str">
        <f t="shared" ref="F158:M158" si="117">IF(F154="-","-",F151*F154)</f>
        <v>-</v>
      </c>
      <c r="G158" s="457" t="str">
        <f t="shared" si="117"/>
        <v>-</v>
      </c>
      <c r="H158" s="457" t="str">
        <f t="shared" si="117"/>
        <v>-</v>
      </c>
      <c r="I158" s="457" t="str">
        <f t="shared" si="117"/>
        <v>-</v>
      </c>
      <c r="J158" s="457" t="str">
        <f t="shared" si="117"/>
        <v>-</v>
      </c>
      <c r="K158" s="457" t="str">
        <f t="shared" si="117"/>
        <v>-</v>
      </c>
      <c r="L158" s="457" t="str">
        <f t="shared" si="117"/>
        <v>-</v>
      </c>
      <c r="M158" s="503" t="str">
        <f t="shared" si="117"/>
        <v>-</v>
      </c>
      <c r="O158" s="818"/>
    </row>
    <row r="159" spans="1:15" x14ac:dyDescent="0.3">
      <c r="A159" s="322" t="s">
        <v>833</v>
      </c>
      <c r="B159" s="288" t="s">
        <v>45</v>
      </c>
      <c r="C159" s="289"/>
      <c r="D159" s="290" t="s">
        <v>393</v>
      </c>
      <c r="E159" s="453" t="s">
        <v>29</v>
      </c>
      <c r="F159" s="453" t="s">
        <v>29</v>
      </c>
      <c r="G159" s="453" t="s">
        <v>29</v>
      </c>
      <c r="H159" s="453" t="s">
        <v>29</v>
      </c>
      <c r="I159" s="453" t="s">
        <v>29</v>
      </c>
      <c r="J159" s="453" t="s">
        <v>29</v>
      </c>
      <c r="K159" s="453" t="s">
        <v>29</v>
      </c>
      <c r="L159" s="453" t="s">
        <v>29</v>
      </c>
      <c r="M159" s="493" t="s">
        <v>29</v>
      </c>
      <c r="O159" s="818"/>
    </row>
    <row r="160" spans="1:15" x14ac:dyDescent="0.3">
      <c r="A160" s="523" t="s">
        <v>834</v>
      </c>
      <c r="B160" s="291" t="s">
        <v>74</v>
      </c>
      <c r="C160" s="292" t="s">
        <v>73</v>
      </c>
      <c r="D160" s="293"/>
      <c r="E160" s="458"/>
      <c r="F160" s="458"/>
      <c r="G160" s="458"/>
      <c r="H160" s="458"/>
      <c r="I160" s="458"/>
      <c r="J160" s="458"/>
      <c r="K160" s="458"/>
      <c r="L160" s="458"/>
      <c r="M160" s="504"/>
      <c r="O160" s="818"/>
    </row>
    <row r="161" spans="1:15" x14ac:dyDescent="0.3">
      <c r="A161" s="523" t="s">
        <v>835</v>
      </c>
      <c r="B161" s="291" t="s">
        <v>53</v>
      </c>
      <c r="C161" s="292" t="s">
        <v>62</v>
      </c>
      <c r="D161" s="293"/>
      <c r="E161" s="459" t="str">
        <f>IF(E160&gt;0,E162/E160,"-")</f>
        <v>-</v>
      </c>
      <c r="F161" s="459" t="str">
        <f>IF(F160&gt;0,F162/F160,"-")</f>
        <v>-</v>
      </c>
      <c r="G161" s="458"/>
      <c r="H161" s="458"/>
      <c r="I161" s="458"/>
      <c r="J161" s="458"/>
      <c r="K161" s="458"/>
      <c r="L161" s="458"/>
      <c r="M161" s="504"/>
      <c r="O161" s="818"/>
    </row>
    <row r="162" spans="1:15" x14ac:dyDescent="0.3">
      <c r="A162" s="523" t="s">
        <v>836</v>
      </c>
      <c r="B162" s="291" t="s">
        <v>63</v>
      </c>
      <c r="C162" s="292" t="s">
        <v>62</v>
      </c>
      <c r="D162" s="293"/>
      <c r="E162" s="458"/>
      <c r="F162" s="458"/>
      <c r="G162" s="460">
        <f>+G161*G160</f>
        <v>0</v>
      </c>
      <c r="H162" s="460">
        <f t="shared" ref="H162" si="118">+H161*H160</f>
        <v>0</v>
      </c>
      <c r="I162" s="460">
        <f t="shared" ref="I162" si="119">+I161*I160</f>
        <v>0</v>
      </c>
      <c r="J162" s="460">
        <f t="shared" ref="J162" si="120">+J161*J160</f>
        <v>0</v>
      </c>
      <c r="K162" s="460">
        <f t="shared" ref="K162" si="121">+K161*K160</f>
        <v>0</v>
      </c>
      <c r="L162" s="460">
        <f t="shared" ref="L162" si="122">+L161*L160</f>
        <v>0</v>
      </c>
      <c r="M162" s="496">
        <f t="shared" ref="M162" si="123">+M161*M160</f>
        <v>0</v>
      </c>
      <c r="O162" s="818"/>
    </row>
    <row r="163" spans="1:15" x14ac:dyDescent="0.3">
      <c r="A163" s="523" t="s">
        <v>837</v>
      </c>
      <c r="B163" s="291" t="s">
        <v>64</v>
      </c>
      <c r="C163" s="292" t="s">
        <v>62</v>
      </c>
      <c r="D163" s="293"/>
      <c r="E163" s="458"/>
      <c r="F163" s="458"/>
      <c r="G163" s="458"/>
      <c r="H163" s="458"/>
      <c r="I163" s="458"/>
      <c r="J163" s="458"/>
      <c r="K163" s="458"/>
      <c r="L163" s="458"/>
      <c r="M163" s="504"/>
      <c r="O163" s="818"/>
    </row>
    <row r="164" spans="1:15" ht="30" customHeight="1" x14ac:dyDescent="0.3">
      <c r="A164" s="523" t="s">
        <v>838</v>
      </c>
      <c r="B164" s="291" t="s">
        <v>65</v>
      </c>
      <c r="C164" s="292" t="s">
        <v>62</v>
      </c>
      <c r="D164" s="293" t="s">
        <v>91</v>
      </c>
      <c r="E164" s="458"/>
      <c r="F164" s="458"/>
      <c r="G164" s="458"/>
      <c r="H164" s="458"/>
      <c r="I164" s="458"/>
      <c r="J164" s="458"/>
      <c r="K164" s="458"/>
      <c r="L164" s="458"/>
      <c r="M164" s="504"/>
      <c r="O164" s="818"/>
    </row>
    <row r="165" spans="1:15" ht="15.6" customHeight="1" x14ac:dyDescent="0.3">
      <c r="A165" s="523" t="s">
        <v>839</v>
      </c>
      <c r="B165" s="291" t="s">
        <v>72</v>
      </c>
      <c r="C165" s="292" t="s">
        <v>62</v>
      </c>
      <c r="D165" s="293"/>
      <c r="E165" s="458"/>
      <c r="F165" s="458"/>
      <c r="G165" s="458"/>
      <c r="H165" s="458"/>
      <c r="I165" s="458"/>
      <c r="J165" s="458"/>
      <c r="K165" s="458"/>
      <c r="L165" s="458"/>
      <c r="M165" s="504"/>
      <c r="O165" s="818"/>
    </row>
    <row r="166" spans="1:15" ht="28.8" customHeight="1" x14ac:dyDescent="0.3">
      <c r="A166" s="523" t="s">
        <v>840</v>
      </c>
      <c r="B166" s="291" t="s">
        <v>67</v>
      </c>
      <c r="C166" s="292" t="s">
        <v>62</v>
      </c>
      <c r="D166" s="293" t="s">
        <v>668</v>
      </c>
      <c r="E166" s="454"/>
      <c r="F166" s="316">
        <f>E166+F162-F163-F164-F165</f>
        <v>0</v>
      </c>
      <c r="G166" s="316">
        <f t="shared" ref="G166" si="124">F166+G162-G163-G164-G165</f>
        <v>0</v>
      </c>
      <c r="H166" s="316">
        <f t="shared" ref="H166" si="125">G166+H162-H163-H164-H165</f>
        <v>0</v>
      </c>
      <c r="I166" s="316">
        <f t="shared" ref="I166" si="126">H166+I162-I163-I164-I165</f>
        <v>0</v>
      </c>
      <c r="J166" s="316">
        <f t="shared" ref="J166" si="127">I166+J162-J163-J164-J165</f>
        <v>0</v>
      </c>
      <c r="K166" s="316">
        <f t="shared" ref="K166" si="128">J166+K162-K163-K164-K165</f>
        <v>0</v>
      </c>
      <c r="L166" s="316">
        <f t="shared" ref="L166" si="129">K166+L162-L163-L164-L165</f>
        <v>0</v>
      </c>
      <c r="M166" s="484">
        <f t="shared" ref="M166" si="130">L166+M162-M163-M164-M165</f>
        <v>0</v>
      </c>
      <c r="O166" s="818"/>
    </row>
    <row r="167" spans="1:15" ht="70.2" customHeight="1" x14ac:dyDescent="0.3">
      <c r="A167" s="523" t="s">
        <v>841</v>
      </c>
      <c r="B167" s="291" t="s">
        <v>38</v>
      </c>
      <c r="C167" s="292" t="s">
        <v>68</v>
      </c>
      <c r="D167" s="293" t="s">
        <v>39</v>
      </c>
      <c r="E167" s="454"/>
      <c r="F167" s="458"/>
      <c r="G167" s="458"/>
      <c r="H167" s="458"/>
      <c r="I167" s="458"/>
      <c r="J167" s="458"/>
      <c r="K167" s="458"/>
      <c r="L167" s="458"/>
      <c r="M167" s="504"/>
      <c r="O167" s="818"/>
    </row>
    <row r="168" spans="1:15" ht="28.8" customHeight="1" x14ac:dyDescent="0.3">
      <c r="A168" s="523" t="s">
        <v>842</v>
      </c>
      <c r="B168" s="291" t="s">
        <v>40</v>
      </c>
      <c r="C168" s="292" t="s">
        <v>68</v>
      </c>
      <c r="D168" s="293" t="s">
        <v>41</v>
      </c>
      <c r="E168" s="460" t="str">
        <f>+VI!E179</f>
        <v>-</v>
      </c>
      <c r="F168" s="460" t="str">
        <f>+VI!F179</f>
        <v>-</v>
      </c>
      <c r="G168" s="460" t="str">
        <f>+VI!G179</f>
        <v>-</v>
      </c>
      <c r="H168" s="460" t="str">
        <f>+VI!H179</f>
        <v>-</v>
      </c>
      <c r="I168" s="460" t="str">
        <f>+VI!I179</f>
        <v>-</v>
      </c>
      <c r="J168" s="460" t="str">
        <f>+VI!J179</f>
        <v>-</v>
      </c>
      <c r="K168" s="460" t="str">
        <f>+VI!K179</f>
        <v>-</v>
      </c>
      <c r="L168" s="460" t="str">
        <f>+VI!L179</f>
        <v>-</v>
      </c>
      <c r="M168" s="496" t="str">
        <f>+VI!M179</f>
        <v>-</v>
      </c>
      <c r="O168" s="818"/>
    </row>
    <row r="169" spans="1:15" x14ac:dyDescent="0.3">
      <c r="A169" s="523" t="s">
        <v>843</v>
      </c>
      <c r="B169" s="291" t="s">
        <v>86</v>
      </c>
      <c r="C169" s="292" t="s">
        <v>68</v>
      </c>
      <c r="D169" s="293" t="s">
        <v>669</v>
      </c>
      <c r="E169" s="455">
        <f>+E163*E167</f>
        <v>0</v>
      </c>
      <c r="F169" s="455">
        <f t="shared" ref="F169:M169" si="131">+F163*F167</f>
        <v>0</v>
      </c>
      <c r="G169" s="455">
        <f t="shared" si="131"/>
        <v>0</v>
      </c>
      <c r="H169" s="455">
        <f t="shared" si="131"/>
        <v>0</v>
      </c>
      <c r="I169" s="455">
        <f t="shared" si="131"/>
        <v>0</v>
      </c>
      <c r="J169" s="455">
        <f t="shared" si="131"/>
        <v>0</v>
      </c>
      <c r="K169" s="455">
        <f t="shared" si="131"/>
        <v>0</v>
      </c>
      <c r="L169" s="455">
        <f t="shared" si="131"/>
        <v>0</v>
      </c>
      <c r="M169" s="501">
        <f t="shared" si="131"/>
        <v>0</v>
      </c>
      <c r="O169" s="818"/>
    </row>
    <row r="170" spans="1:15" ht="66" customHeight="1" x14ac:dyDescent="0.3">
      <c r="A170" s="523" t="s">
        <v>844</v>
      </c>
      <c r="B170" s="291" t="s">
        <v>69</v>
      </c>
      <c r="C170" s="292" t="s">
        <v>68</v>
      </c>
      <c r="D170" s="293" t="s">
        <v>670</v>
      </c>
      <c r="E170" s="461">
        <f>+E164*E167</f>
        <v>0</v>
      </c>
      <c r="F170" s="461">
        <f t="shared" ref="F170:M170" si="132">+F164*F167</f>
        <v>0</v>
      </c>
      <c r="G170" s="461">
        <f t="shared" si="132"/>
        <v>0</v>
      </c>
      <c r="H170" s="461">
        <f t="shared" si="132"/>
        <v>0</v>
      </c>
      <c r="I170" s="461">
        <f t="shared" si="132"/>
        <v>0</v>
      </c>
      <c r="J170" s="461">
        <f t="shared" si="132"/>
        <v>0</v>
      </c>
      <c r="K170" s="461">
        <f t="shared" si="132"/>
        <v>0</v>
      </c>
      <c r="L170" s="461">
        <f t="shared" si="132"/>
        <v>0</v>
      </c>
      <c r="M170" s="505">
        <f t="shared" si="132"/>
        <v>0</v>
      </c>
      <c r="O170" s="818"/>
    </row>
    <row r="171" spans="1:15" ht="28.8" customHeight="1" x14ac:dyDescent="0.3">
      <c r="A171" s="523" t="s">
        <v>845</v>
      </c>
      <c r="B171" s="291" t="s">
        <v>70</v>
      </c>
      <c r="C171" s="292" t="s">
        <v>68</v>
      </c>
      <c r="D171" s="293" t="s">
        <v>671</v>
      </c>
      <c r="E171" s="316" t="str">
        <f>IF(E168="-","-",E166*E168)</f>
        <v>-</v>
      </c>
      <c r="F171" s="316" t="str">
        <f t="shared" ref="F171:M171" si="133">IF(F168="-","-",F166*F168)</f>
        <v>-</v>
      </c>
      <c r="G171" s="316" t="str">
        <f t="shared" si="133"/>
        <v>-</v>
      </c>
      <c r="H171" s="316" t="str">
        <f t="shared" si="133"/>
        <v>-</v>
      </c>
      <c r="I171" s="316" t="str">
        <f t="shared" si="133"/>
        <v>-</v>
      </c>
      <c r="J171" s="316" t="str">
        <f t="shared" si="133"/>
        <v>-</v>
      </c>
      <c r="K171" s="316" t="str">
        <f t="shared" si="133"/>
        <v>-</v>
      </c>
      <c r="L171" s="316" t="str">
        <f t="shared" si="133"/>
        <v>-</v>
      </c>
      <c r="M171" s="484" t="str">
        <f t="shared" si="133"/>
        <v>-</v>
      </c>
      <c r="O171" s="818"/>
    </row>
    <row r="172" spans="1:15" ht="15" thickBot="1" x14ac:dyDescent="0.35">
      <c r="A172" s="535" t="s">
        <v>846</v>
      </c>
      <c r="B172" s="294" t="s">
        <v>71</v>
      </c>
      <c r="C172" s="295" t="s">
        <v>68</v>
      </c>
      <c r="D172" s="296" t="s">
        <v>672</v>
      </c>
      <c r="E172" s="457" t="str">
        <f>IF(E168="-","-",E165*E168)</f>
        <v>-</v>
      </c>
      <c r="F172" s="457" t="str">
        <f t="shared" ref="F172:M172" si="134">IF(F168="-","-",F165*F168)</f>
        <v>-</v>
      </c>
      <c r="G172" s="457" t="str">
        <f t="shared" si="134"/>
        <v>-</v>
      </c>
      <c r="H172" s="457" t="str">
        <f t="shared" si="134"/>
        <v>-</v>
      </c>
      <c r="I172" s="457" t="str">
        <f t="shared" si="134"/>
        <v>-</v>
      </c>
      <c r="J172" s="457" t="str">
        <f t="shared" si="134"/>
        <v>-</v>
      </c>
      <c r="K172" s="457" t="str">
        <f t="shared" si="134"/>
        <v>-</v>
      </c>
      <c r="L172" s="457" t="str">
        <f t="shared" si="134"/>
        <v>-</v>
      </c>
      <c r="M172" s="503" t="str">
        <f t="shared" si="134"/>
        <v>-</v>
      </c>
      <c r="O172" s="818"/>
    </row>
    <row r="173" spans="1:15" x14ac:dyDescent="0.3">
      <c r="A173" s="322" t="s">
        <v>847</v>
      </c>
      <c r="B173" s="288" t="s">
        <v>45</v>
      </c>
      <c r="C173" s="289"/>
      <c r="D173" s="290" t="s">
        <v>394</v>
      </c>
      <c r="E173" s="453" t="s">
        <v>29</v>
      </c>
      <c r="F173" s="453" t="s">
        <v>29</v>
      </c>
      <c r="G173" s="453" t="s">
        <v>29</v>
      </c>
      <c r="H173" s="453" t="s">
        <v>29</v>
      </c>
      <c r="I173" s="453" t="s">
        <v>29</v>
      </c>
      <c r="J173" s="453" t="s">
        <v>29</v>
      </c>
      <c r="K173" s="453" t="s">
        <v>29</v>
      </c>
      <c r="L173" s="453" t="s">
        <v>29</v>
      </c>
      <c r="M173" s="493" t="s">
        <v>29</v>
      </c>
      <c r="O173" s="818"/>
    </row>
    <row r="174" spans="1:15" x14ac:dyDescent="0.3">
      <c r="A174" s="523" t="s">
        <v>848</v>
      </c>
      <c r="B174" s="291" t="s">
        <v>74</v>
      </c>
      <c r="C174" s="292" t="s">
        <v>73</v>
      </c>
      <c r="D174" s="293"/>
      <c r="E174" s="458"/>
      <c r="F174" s="458"/>
      <c r="G174" s="458"/>
      <c r="H174" s="458"/>
      <c r="I174" s="458"/>
      <c r="J174" s="458"/>
      <c r="K174" s="458"/>
      <c r="L174" s="458"/>
      <c r="M174" s="504"/>
      <c r="O174" s="818"/>
    </row>
    <row r="175" spans="1:15" x14ac:dyDescent="0.3">
      <c r="A175" s="523" t="s">
        <v>849</v>
      </c>
      <c r="B175" s="291" t="s">
        <v>53</v>
      </c>
      <c r="C175" s="292" t="s">
        <v>62</v>
      </c>
      <c r="D175" s="293"/>
      <c r="E175" s="459" t="str">
        <f>IF(E174&gt;0,E176/E174,"-")</f>
        <v>-</v>
      </c>
      <c r="F175" s="459" t="str">
        <f>IF(F174&gt;0,F176/F174,"-")</f>
        <v>-</v>
      </c>
      <c r="G175" s="513"/>
      <c r="H175" s="513"/>
      <c r="I175" s="513"/>
      <c r="J175" s="513"/>
      <c r="K175" s="513"/>
      <c r="L175" s="513"/>
      <c r="M175" s="514"/>
      <c r="O175" s="818"/>
    </row>
    <row r="176" spans="1:15" x14ac:dyDescent="0.3">
      <c r="A176" s="523" t="s">
        <v>850</v>
      </c>
      <c r="B176" s="291" t="s">
        <v>63</v>
      </c>
      <c r="C176" s="292" t="s">
        <v>62</v>
      </c>
      <c r="D176" s="293"/>
      <c r="E176" s="458"/>
      <c r="F176" s="458"/>
      <c r="G176" s="460">
        <f>+G175*G174</f>
        <v>0</v>
      </c>
      <c r="H176" s="460">
        <f t="shared" ref="H176" si="135">+H175*H174</f>
        <v>0</v>
      </c>
      <c r="I176" s="460">
        <f t="shared" ref="I176" si="136">+I175*I174</f>
        <v>0</v>
      </c>
      <c r="J176" s="460">
        <f t="shared" ref="J176" si="137">+J175*J174</f>
        <v>0</v>
      </c>
      <c r="K176" s="460">
        <f t="shared" ref="K176" si="138">+K175*K174</f>
        <v>0</v>
      </c>
      <c r="L176" s="460">
        <f t="shared" ref="L176" si="139">+L175*L174</f>
        <v>0</v>
      </c>
      <c r="M176" s="496">
        <f t="shared" ref="M176" si="140">+M175*M174</f>
        <v>0</v>
      </c>
      <c r="O176" s="818"/>
    </row>
    <row r="177" spans="1:15" x14ac:dyDescent="0.3">
      <c r="A177" s="523" t="s">
        <v>851</v>
      </c>
      <c r="B177" s="291" t="s">
        <v>64</v>
      </c>
      <c r="C177" s="292" t="s">
        <v>62</v>
      </c>
      <c r="D177" s="293"/>
      <c r="E177" s="458"/>
      <c r="F177" s="458"/>
      <c r="G177" s="458"/>
      <c r="H177" s="458"/>
      <c r="I177" s="458"/>
      <c r="J177" s="458"/>
      <c r="K177" s="458"/>
      <c r="L177" s="458"/>
      <c r="M177" s="504"/>
      <c r="O177" s="818"/>
    </row>
    <row r="178" spans="1:15" ht="30" customHeight="1" x14ac:dyDescent="0.3">
      <c r="A178" s="523" t="s">
        <v>852</v>
      </c>
      <c r="B178" s="291" t="s">
        <v>65</v>
      </c>
      <c r="C178" s="292" t="s">
        <v>62</v>
      </c>
      <c r="D178" s="293" t="s">
        <v>91</v>
      </c>
      <c r="E178" s="458"/>
      <c r="F178" s="458"/>
      <c r="G178" s="458"/>
      <c r="H178" s="458"/>
      <c r="I178" s="458"/>
      <c r="J178" s="458"/>
      <c r="K178" s="458"/>
      <c r="L178" s="458"/>
      <c r="M178" s="504"/>
      <c r="O178" s="818"/>
    </row>
    <row r="179" spans="1:15" ht="15.6" customHeight="1" x14ac:dyDescent="0.3">
      <c r="A179" s="523" t="s">
        <v>853</v>
      </c>
      <c r="B179" s="291" t="s">
        <v>72</v>
      </c>
      <c r="C179" s="292" t="s">
        <v>62</v>
      </c>
      <c r="D179" s="293"/>
      <c r="E179" s="458"/>
      <c r="F179" s="458"/>
      <c r="G179" s="458"/>
      <c r="H179" s="458"/>
      <c r="I179" s="458"/>
      <c r="J179" s="458"/>
      <c r="K179" s="458"/>
      <c r="L179" s="458"/>
      <c r="M179" s="504"/>
      <c r="O179" s="818"/>
    </row>
    <row r="180" spans="1:15" ht="28.8" customHeight="1" x14ac:dyDescent="0.3">
      <c r="A180" s="523" t="s">
        <v>854</v>
      </c>
      <c r="B180" s="291" t="s">
        <v>67</v>
      </c>
      <c r="C180" s="292" t="s">
        <v>62</v>
      </c>
      <c r="D180" s="293" t="s">
        <v>668</v>
      </c>
      <c r="E180" s="454"/>
      <c r="F180" s="316">
        <f>E180+F176-F177-F178-F179</f>
        <v>0</v>
      </c>
      <c r="G180" s="316">
        <f t="shared" ref="G180" si="141">F180+G176-G177-G178-G179</f>
        <v>0</v>
      </c>
      <c r="H180" s="316">
        <f t="shared" ref="H180" si="142">G180+H176-H177-H178-H179</f>
        <v>0</v>
      </c>
      <c r="I180" s="316">
        <f t="shared" ref="I180" si="143">H180+I176-I177-I178-I179</f>
        <v>0</v>
      </c>
      <c r="J180" s="316">
        <f t="shared" ref="J180" si="144">I180+J176-J177-J178-J179</f>
        <v>0</v>
      </c>
      <c r="K180" s="316">
        <f t="shared" ref="K180" si="145">J180+K176-K177-K178-K179</f>
        <v>0</v>
      </c>
      <c r="L180" s="316">
        <f t="shared" ref="L180" si="146">K180+L176-L177-L178-L179</f>
        <v>0</v>
      </c>
      <c r="M180" s="484">
        <f t="shared" ref="M180" si="147">L180+M176-M177-M178-M179</f>
        <v>0</v>
      </c>
      <c r="O180" s="818"/>
    </row>
    <row r="181" spans="1:15" ht="70.2" customHeight="1" x14ac:dyDescent="0.3">
      <c r="A181" s="523" t="s">
        <v>855</v>
      </c>
      <c r="B181" s="291" t="s">
        <v>38</v>
      </c>
      <c r="C181" s="292" t="s">
        <v>68</v>
      </c>
      <c r="D181" s="293" t="s">
        <v>39</v>
      </c>
      <c r="E181" s="454"/>
      <c r="F181" s="458"/>
      <c r="G181" s="458"/>
      <c r="H181" s="458"/>
      <c r="I181" s="458"/>
      <c r="J181" s="458"/>
      <c r="K181" s="458"/>
      <c r="L181" s="458"/>
      <c r="M181" s="504"/>
      <c r="O181" s="818"/>
    </row>
    <row r="182" spans="1:15" ht="28.8" customHeight="1" x14ac:dyDescent="0.3">
      <c r="A182" s="523" t="s">
        <v>856</v>
      </c>
      <c r="B182" s="291" t="s">
        <v>40</v>
      </c>
      <c r="C182" s="292" t="s">
        <v>68</v>
      </c>
      <c r="D182" s="293" t="s">
        <v>41</v>
      </c>
      <c r="E182" s="460" t="str">
        <f>+VI!E192</f>
        <v>-</v>
      </c>
      <c r="F182" s="460" t="str">
        <f>+VI!F192</f>
        <v>-</v>
      </c>
      <c r="G182" s="460" t="str">
        <f>+VI!G192</f>
        <v>-</v>
      </c>
      <c r="H182" s="460" t="str">
        <f>+VI!H192</f>
        <v>-</v>
      </c>
      <c r="I182" s="460" t="str">
        <f>+VI!I192</f>
        <v>-</v>
      </c>
      <c r="J182" s="460" t="str">
        <f>+VI!J192</f>
        <v>-</v>
      </c>
      <c r="K182" s="460" t="str">
        <f>+VI!K192</f>
        <v>-</v>
      </c>
      <c r="L182" s="460" t="str">
        <f>+VI!L192</f>
        <v>-</v>
      </c>
      <c r="M182" s="496" t="str">
        <f>+VI!M192</f>
        <v>-</v>
      </c>
      <c r="O182" s="818"/>
    </row>
    <row r="183" spans="1:15" x14ac:dyDescent="0.3">
      <c r="A183" s="523" t="s">
        <v>857</v>
      </c>
      <c r="B183" s="291" t="s">
        <v>86</v>
      </c>
      <c r="C183" s="292" t="s">
        <v>68</v>
      </c>
      <c r="D183" s="293" t="s">
        <v>669</v>
      </c>
      <c r="E183" s="455">
        <f>+E177*E181</f>
        <v>0</v>
      </c>
      <c r="F183" s="455">
        <f t="shared" ref="F183:M183" si="148">+F177*F181</f>
        <v>0</v>
      </c>
      <c r="G183" s="455">
        <f t="shared" si="148"/>
        <v>0</v>
      </c>
      <c r="H183" s="455">
        <f t="shared" si="148"/>
        <v>0</v>
      </c>
      <c r="I183" s="455">
        <f t="shared" si="148"/>
        <v>0</v>
      </c>
      <c r="J183" s="455">
        <f t="shared" si="148"/>
        <v>0</v>
      </c>
      <c r="K183" s="455">
        <f t="shared" si="148"/>
        <v>0</v>
      </c>
      <c r="L183" s="455">
        <f t="shared" si="148"/>
        <v>0</v>
      </c>
      <c r="M183" s="501">
        <f t="shared" si="148"/>
        <v>0</v>
      </c>
      <c r="O183" s="818"/>
    </row>
    <row r="184" spans="1:15" ht="64.2" customHeight="1" x14ac:dyDescent="0.3">
      <c r="A184" s="523" t="s">
        <v>858</v>
      </c>
      <c r="B184" s="291" t="s">
        <v>69</v>
      </c>
      <c r="C184" s="292" t="s">
        <v>68</v>
      </c>
      <c r="D184" s="293" t="s">
        <v>670</v>
      </c>
      <c r="E184" s="461">
        <f>+E178*E181</f>
        <v>0</v>
      </c>
      <c r="F184" s="461">
        <f t="shared" ref="F184:M184" si="149">+F178*F181</f>
        <v>0</v>
      </c>
      <c r="G184" s="461">
        <f t="shared" si="149"/>
        <v>0</v>
      </c>
      <c r="H184" s="461">
        <f t="shared" si="149"/>
        <v>0</v>
      </c>
      <c r="I184" s="461">
        <f t="shared" si="149"/>
        <v>0</v>
      </c>
      <c r="J184" s="461">
        <f t="shared" si="149"/>
        <v>0</v>
      </c>
      <c r="K184" s="461">
        <f t="shared" si="149"/>
        <v>0</v>
      </c>
      <c r="L184" s="461">
        <f t="shared" si="149"/>
        <v>0</v>
      </c>
      <c r="M184" s="505">
        <f t="shared" si="149"/>
        <v>0</v>
      </c>
      <c r="O184" s="818"/>
    </row>
    <row r="185" spans="1:15" ht="28.8" customHeight="1" x14ac:dyDescent="0.3">
      <c r="A185" s="523" t="s">
        <v>859</v>
      </c>
      <c r="B185" s="291" t="s">
        <v>70</v>
      </c>
      <c r="C185" s="292" t="s">
        <v>68</v>
      </c>
      <c r="D185" s="293" t="s">
        <v>671</v>
      </c>
      <c r="E185" s="316" t="str">
        <f>IF(E182="-","-",E180*E182)</f>
        <v>-</v>
      </c>
      <c r="F185" s="316" t="str">
        <f t="shared" ref="F185:M185" si="150">IF(F182="-","-",F180*F182)</f>
        <v>-</v>
      </c>
      <c r="G185" s="316" t="str">
        <f t="shared" si="150"/>
        <v>-</v>
      </c>
      <c r="H185" s="316" t="str">
        <f t="shared" si="150"/>
        <v>-</v>
      </c>
      <c r="I185" s="316" t="str">
        <f t="shared" si="150"/>
        <v>-</v>
      </c>
      <c r="J185" s="316" t="str">
        <f t="shared" si="150"/>
        <v>-</v>
      </c>
      <c r="K185" s="316" t="str">
        <f t="shared" si="150"/>
        <v>-</v>
      </c>
      <c r="L185" s="316" t="str">
        <f t="shared" si="150"/>
        <v>-</v>
      </c>
      <c r="M185" s="484" t="str">
        <f t="shared" si="150"/>
        <v>-</v>
      </c>
      <c r="O185" s="818"/>
    </row>
    <row r="186" spans="1:15" ht="15" thickBot="1" x14ac:dyDescent="0.35">
      <c r="A186" s="535" t="s">
        <v>860</v>
      </c>
      <c r="B186" s="294" t="s">
        <v>71</v>
      </c>
      <c r="C186" s="295" t="s">
        <v>68</v>
      </c>
      <c r="D186" s="296" t="s">
        <v>672</v>
      </c>
      <c r="E186" s="457" t="str">
        <f>IF(E182="-","-",E179*E182)</f>
        <v>-</v>
      </c>
      <c r="F186" s="457" t="str">
        <f t="shared" ref="F186:M186" si="151">IF(F182="-","-",F179*F182)</f>
        <v>-</v>
      </c>
      <c r="G186" s="457" t="str">
        <f t="shared" si="151"/>
        <v>-</v>
      </c>
      <c r="H186" s="457" t="str">
        <f t="shared" si="151"/>
        <v>-</v>
      </c>
      <c r="I186" s="457" t="str">
        <f t="shared" si="151"/>
        <v>-</v>
      </c>
      <c r="J186" s="457" t="str">
        <f t="shared" si="151"/>
        <v>-</v>
      </c>
      <c r="K186" s="457" t="str">
        <f t="shared" si="151"/>
        <v>-</v>
      </c>
      <c r="L186" s="457" t="str">
        <f t="shared" si="151"/>
        <v>-</v>
      </c>
      <c r="M186" s="503" t="str">
        <f t="shared" si="151"/>
        <v>-</v>
      </c>
      <c r="O186" s="818"/>
    </row>
    <row r="187" spans="1:15" s="812" customFormat="1" x14ac:dyDescent="0.3">
      <c r="A187" s="540" t="s">
        <v>861</v>
      </c>
      <c r="B187" s="288" t="s">
        <v>45</v>
      </c>
      <c r="C187" s="725"/>
      <c r="D187" s="323" t="s">
        <v>395</v>
      </c>
      <c r="E187" s="726" t="s">
        <v>29</v>
      </c>
      <c r="F187" s="726" t="s">
        <v>29</v>
      </c>
      <c r="G187" s="726" t="s">
        <v>29</v>
      </c>
      <c r="H187" s="726" t="s">
        <v>29</v>
      </c>
      <c r="I187" s="726" t="s">
        <v>29</v>
      </c>
      <c r="J187" s="726" t="s">
        <v>29</v>
      </c>
      <c r="K187" s="726" t="s">
        <v>29</v>
      </c>
      <c r="L187" s="726" t="s">
        <v>29</v>
      </c>
      <c r="M187" s="727" t="s">
        <v>29</v>
      </c>
      <c r="N187" s="951"/>
      <c r="O187" s="818"/>
    </row>
    <row r="188" spans="1:15" s="812" customFormat="1" x14ac:dyDescent="0.3">
      <c r="A188" s="932" t="s">
        <v>862</v>
      </c>
      <c r="B188" s="797" t="s">
        <v>74</v>
      </c>
      <c r="C188" s="729" t="s">
        <v>73</v>
      </c>
      <c r="D188" s="327"/>
      <c r="E188" s="458"/>
      <c r="F188" s="458"/>
      <c r="G188" s="458"/>
      <c r="H188" s="458"/>
      <c r="I188" s="458"/>
      <c r="J188" s="458"/>
      <c r="K188" s="458"/>
      <c r="L188" s="458"/>
      <c r="M188" s="504"/>
      <c r="N188" s="951"/>
      <c r="O188" s="818"/>
    </row>
    <row r="189" spans="1:15" s="812" customFormat="1" x14ac:dyDescent="0.3">
      <c r="A189" s="932" t="s">
        <v>863</v>
      </c>
      <c r="B189" s="797" t="s">
        <v>53</v>
      </c>
      <c r="C189" s="729" t="s">
        <v>62</v>
      </c>
      <c r="D189" s="327"/>
      <c r="E189" s="730" t="str">
        <f>IF(E188&gt;0,E190/E188,"-")</f>
        <v>-</v>
      </c>
      <c r="F189" s="730" t="str">
        <f>IF(F188&gt;0,F190/F188,"-")</f>
        <v>-</v>
      </c>
      <c r="G189" s="458"/>
      <c r="H189" s="458"/>
      <c r="I189" s="458"/>
      <c r="J189" s="458"/>
      <c r="K189" s="458"/>
      <c r="L189" s="458"/>
      <c r="M189" s="504"/>
      <c r="N189" s="951"/>
      <c r="O189" s="818"/>
    </row>
    <row r="190" spans="1:15" s="812" customFormat="1" x14ac:dyDescent="0.3">
      <c r="A190" s="932" t="s">
        <v>864</v>
      </c>
      <c r="B190" s="797" t="s">
        <v>63</v>
      </c>
      <c r="C190" s="729" t="s">
        <v>62</v>
      </c>
      <c r="D190" s="327"/>
      <c r="E190" s="458"/>
      <c r="F190" s="458"/>
      <c r="G190" s="731">
        <f>+G189*G188</f>
        <v>0</v>
      </c>
      <c r="H190" s="731">
        <f t="shared" ref="H190" si="152">+H189*H188</f>
        <v>0</v>
      </c>
      <c r="I190" s="731">
        <f t="shared" ref="I190" si="153">+I189*I188</f>
        <v>0</v>
      </c>
      <c r="J190" s="731">
        <f t="shared" ref="J190" si="154">+J189*J188</f>
        <v>0</v>
      </c>
      <c r="K190" s="731">
        <f t="shared" ref="K190" si="155">+K189*K188</f>
        <v>0</v>
      </c>
      <c r="L190" s="731">
        <f t="shared" ref="L190" si="156">+L189*L188</f>
        <v>0</v>
      </c>
      <c r="M190" s="732">
        <f t="shared" ref="M190" si="157">+M189*M188</f>
        <v>0</v>
      </c>
      <c r="N190" s="951"/>
      <c r="O190" s="818"/>
    </row>
    <row r="191" spans="1:15" s="812" customFormat="1" x14ac:dyDescent="0.3">
      <c r="A191" s="932" t="s">
        <v>865</v>
      </c>
      <c r="B191" s="797" t="s">
        <v>64</v>
      </c>
      <c r="C191" s="729" t="s">
        <v>62</v>
      </c>
      <c r="D191" s="327"/>
      <c r="E191" s="458"/>
      <c r="F191" s="458"/>
      <c r="G191" s="458"/>
      <c r="H191" s="458"/>
      <c r="I191" s="458"/>
      <c r="J191" s="458"/>
      <c r="K191" s="458"/>
      <c r="L191" s="458"/>
      <c r="M191" s="504"/>
      <c r="N191" s="951"/>
      <c r="O191" s="818"/>
    </row>
    <row r="192" spans="1:15" s="812" customFormat="1" ht="30" customHeight="1" x14ac:dyDescent="0.3">
      <c r="A192" s="932" t="s">
        <v>866</v>
      </c>
      <c r="B192" s="797" t="s">
        <v>65</v>
      </c>
      <c r="C192" s="729" t="s">
        <v>62</v>
      </c>
      <c r="D192" s="327" t="s">
        <v>91</v>
      </c>
      <c r="E192" s="458"/>
      <c r="F192" s="458"/>
      <c r="G192" s="458"/>
      <c r="H192" s="458"/>
      <c r="I192" s="458"/>
      <c r="J192" s="458"/>
      <c r="K192" s="458"/>
      <c r="L192" s="458"/>
      <c r="M192" s="504"/>
      <c r="N192" s="951"/>
      <c r="O192" s="818"/>
    </row>
    <row r="193" spans="1:15" s="812" customFormat="1" ht="15.6" customHeight="1" x14ac:dyDescent="0.3">
      <c r="A193" s="932" t="s">
        <v>867</v>
      </c>
      <c r="B193" s="797" t="s">
        <v>72</v>
      </c>
      <c r="C193" s="729" t="s">
        <v>62</v>
      </c>
      <c r="D193" s="327"/>
      <c r="E193" s="458"/>
      <c r="F193" s="458"/>
      <c r="G193" s="458"/>
      <c r="H193" s="458"/>
      <c r="I193" s="458"/>
      <c r="J193" s="458"/>
      <c r="K193" s="458"/>
      <c r="L193" s="458"/>
      <c r="M193" s="504"/>
      <c r="N193" s="951"/>
      <c r="O193" s="818"/>
    </row>
    <row r="194" spans="1:15" s="812" customFormat="1" ht="28.8" customHeight="1" x14ac:dyDescent="0.3">
      <c r="A194" s="932" t="s">
        <v>868</v>
      </c>
      <c r="B194" s="797" t="s">
        <v>67</v>
      </c>
      <c r="C194" s="729" t="s">
        <v>62</v>
      </c>
      <c r="D194" s="327" t="s">
        <v>668</v>
      </c>
      <c r="E194" s="454"/>
      <c r="F194" s="731">
        <f>E194+F190-F191-F192-F193</f>
        <v>0</v>
      </c>
      <c r="G194" s="731">
        <f t="shared" ref="G194" si="158">F194+G190-G191-G192-G193</f>
        <v>0</v>
      </c>
      <c r="H194" s="731">
        <f t="shared" ref="H194" si="159">G194+H190-H191-H192-H193</f>
        <v>0</v>
      </c>
      <c r="I194" s="731">
        <f t="shared" ref="I194" si="160">H194+I190-I191-I192-I193</f>
        <v>0</v>
      </c>
      <c r="J194" s="731">
        <f t="shared" ref="J194" si="161">I194+J190-J191-J192-J193</f>
        <v>0</v>
      </c>
      <c r="K194" s="731">
        <f t="shared" ref="K194" si="162">J194+K190-K191-K192-K193</f>
        <v>0</v>
      </c>
      <c r="L194" s="731">
        <f t="shared" ref="L194" si="163">K194+L190-L191-L192-L193</f>
        <v>0</v>
      </c>
      <c r="M194" s="732">
        <f t="shared" ref="M194" si="164">L194+M190-M191-M192-M193</f>
        <v>0</v>
      </c>
      <c r="N194" s="951"/>
      <c r="O194" s="818"/>
    </row>
    <row r="195" spans="1:15" s="812" customFormat="1" ht="70.2" customHeight="1" x14ac:dyDescent="0.3">
      <c r="A195" s="932" t="s">
        <v>869</v>
      </c>
      <c r="B195" s="797" t="s">
        <v>38</v>
      </c>
      <c r="C195" s="729" t="s">
        <v>68</v>
      </c>
      <c r="D195" s="327" t="s">
        <v>39</v>
      </c>
      <c r="E195" s="454"/>
      <c r="F195" s="458"/>
      <c r="G195" s="458"/>
      <c r="H195" s="458"/>
      <c r="I195" s="458"/>
      <c r="J195" s="458"/>
      <c r="K195" s="458"/>
      <c r="L195" s="458"/>
      <c r="M195" s="504"/>
      <c r="N195" s="951"/>
      <c r="O195" s="818"/>
    </row>
    <row r="196" spans="1:15" s="812" customFormat="1" ht="28.8" customHeight="1" x14ac:dyDescent="0.3">
      <c r="A196" s="932" t="s">
        <v>870</v>
      </c>
      <c r="B196" s="797" t="s">
        <v>40</v>
      </c>
      <c r="C196" s="729" t="s">
        <v>68</v>
      </c>
      <c r="D196" s="327" t="s">
        <v>41</v>
      </c>
      <c r="E196" s="731" t="str">
        <f>+VI!E205</f>
        <v>-</v>
      </c>
      <c r="F196" s="731" t="str">
        <f>+VI!F205</f>
        <v>-</v>
      </c>
      <c r="G196" s="731" t="str">
        <f>+VI!G205</f>
        <v>-</v>
      </c>
      <c r="H196" s="731" t="str">
        <f>+VI!H205</f>
        <v>-</v>
      </c>
      <c r="I196" s="731" t="str">
        <f>+VI!I205</f>
        <v>-</v>
      </c>
      <c r="J196" s="731" t="str">
        <f>+VI!J205</f>
        <v>-</v>
      </c>
      <c r="K196" s="731" t="str">
        <f>+VI!K205</f>
        <v>-</v>
      </c>
      <c r="L196" s="731" t="str">
        <f>+VI!L205</f>
        <v>-</v>
      </c>
      <c r="M196" s="732" t="str">
        <f>+VI!M205</f>
        <v>-</v>
      </c>
      <c r="N196" s="951"/>
      <c r="O196" s="818"/>
    </row>
    <row r="197" spans="1:15" s="812" customFormat="1" x14ac:dyDescent="0.3">
      <c r="A197" s="932" t="s">
        <v>871</v>
      </c>
      <c r="B197" s="797" t="s">
        <v>86</v>
      </c>
      <c r="C197" s="729" t="s">
        <v>68</v>
      </c>
      <c r="D197" s="327" t="s">
        <v>669</v>
      </c>
      <c r="E197" s="946">
        <f>+E191*E195</f>
        <v>0</v>
      </c>
      <c r="F197" s="946">
        <f t="shared" ref="F197:M197" si="165">+F191*F195</f>
        <v>0</v>
      </c>
      <c r="G197" s="946">
        <f t="shared" si="165"/>
        <v>0</v>
      </c>
      <c r="H197" s="946">
        <f t="shared" si="165"/>
        <v>0</v>
      </c>
      <c r="I197" s="946">
        <f t="shared" si="165"/>
        <v>0</v>
      </c>
      <c r="J197" s="946">
        <f t="shared" si="165"/>
        <v>0</v>
      </c>
      <c r="K197" s="946">
        <f t="shared" si="165"/>
        <v>0</v>
      </c>
      <c r="L197" s="946">
        <f t="shared" si="165"/>
        <v>0</v>
      </c>
      <c r="M197" s="947">
        <f t="shared" si="165"/>
        <v>0</v>
      </c>
      <c r="N197" s="951"/>
      <c r="O197" s="818"/>
    </row>
    <row r="198" spans="1:15" s="953" customFormat="1" ht="64.8" customHeight="1" x14ac:dyDescent="0.3">
      <c r="A198" s="932" t="s">
        <v>872</v>
      </c>
      <c r="B198" s="797" t="s">
        <v>69</v>
      </c>
      <c r="C198" s="729" t="s">
        <v>68</v>
      </c>
      <c r="D198" s="327" t="s">
        <v>670</v>
      </c>
      <c r="E198" s="734">
        <f>+E192*E195</f>
        <v>0</v>
      </c>
      <c r="F198" s="734">
        <f t="shared" ref="F198:M198" si="166">+F192*F195</f>
        <v>0</v>
      </c>
      <c r="G198" s="734">
        <f t="shared" si="166"/>
        <v>0</v>
      </c>
      <c r="H198" s="734">
        <f t="shared" si="166"/>
        <v>0</v>
      </c>
      <c r="I198" s="734">
        <f t="shared" si="166"/>
        <v>0</v>
      </c>
      <c r="J198" s="734">
        <f t="shared" si="166"/>
        <v>0</v>
      </c>
      <c r="K198" s="734">
        <f t="shared" si="166"/>
        <v>0</v>
      </c>
      <c r="L198" s="734">
        <f t="shared" si="166"/>
        <v>0</v>
      </c>
      <c r="M198" s="735">
        <f t="shared" si="166"/>
        <v>0</v>
      </c>
      <c r="N198" s="952"/>
      <c r="O198" s="818"/>
    </row>
    <row r="199" spans="1:15" s="953" customFormat="1" ht="28.8" customHeight="1" x14ac:dyDescent="0.3">
      <c r="A199" s="932" t="s">
        <v>873</v>
      </c>
      <c r="B199" s="797" t="s">
        <v>70</v>
      </c>
      <c r="C199" s="729" t="s">
        <v>68</v>
      </c>
      <c r="D199" s="327" t="s">
        <v>671</v>
      </c>
      <c r="E199" s="731" t="str">
        <f>IF(E196="-","-",E194*E196)</f>
        <v>-</v>
      </c>
      <c r="F199" s="731" t="str">
        <f t="shared" ref="F199:M199" si="167">IF(F196="-","-",F194*F196)</f>
        <v>-</v>
      </c>
      <c r="G199" s="731" t="str">
        <f t="shared" si="167"/>
        <v>-</v>
      </c>
      <c r="H199" s="731" t="str">
        <f t="shared" si="167"/>
        <v>-</v>
      </c>
      <c r="I199" s="731" t="str">
        <f t="shared" si="167"/>
        <v>-</v>
      </c>
      <c r="J199" s="731" t="str">
        <f t="shared" si="167"/>
        <v>-</v>
      </c>
      <c r="K199" s="731" t="str">
        <f t="shared" si="167"/>
        <v>-</v>
      </c>
      <c r="L199" s="731" t="str">
        <f t="shared" si="167"/>
        <v>-</v>
      </c>
      <c r="M199" s="732" t="str">
        <f t="shared" si="167"/>
        <v>-</v>
      </c>
      <c r="N199" s="952"/>
      <c r="O199" s="818"/>
    </row>
    <row r="200" spans="1:15" s="812" customFormat="1" x14ac:dyDescent="0.3">
      <c r="A200" s="933" t="s">
        <v>874</v>
      </c>
      <c r="B200" s="941" t="s">
        <v>71</v>
      </c>
      <c r="C200" s="942" t="s">
        <v>68</v>
      </c>
      <c r="D200" s="943" t="s">
        <v>672</v>
      </c>
      <c r="E200" s="948" t="str">
        <f>IF(E196="-","-",E193*E196)</f>
        <v>-</v>
      </c>
      <c r="F200" s="948" t="str">
        <f t="shared" ref="F200:M200" si="168">IF(F196="-","-",F193*F196)</f>
        <v>-</v>
      </c>
      <c r="G200" s="948" t="str">
        <f t="shared" si="168"/>
        <v>-</v>
      </c>
      <c r="H200" s="948" t="str">
        <f t="shared" si="168"/>
        <v>-</v>
      </c>
      <c r="I200" s="948" t="str">
        <f t="shared" si="168"/>
        <v>-</v>
      </c>
      <c r="J200" s="948" t="str">
        <f t="shared" si="168"/>
        <v>-</v>
      </c>
      <c r="K200" s="948" t="str">
        <f t="shared" si="168"/>
        <v>-</v>
      </c>
      <c r="L200" s="948" t="str">
        <f t="shared" si="168"/>
        <v>-</v>
      </c>
      <c r="M200" s="949" t="str">
        <f t="shared" si="168"/>
        <v>-</v>
      </c>
      <c r="N200" s="951"/>
      <c r="O200" s="818"/>
    </row>
    <row r="201" spans="1:15" s="812" customFormat="1" x14ac:dyDescent="0.3">
      <c r="A201" s="784" t="s">
        <v>45</v>
      </c>
      <c r="B201" s="789"/>
      <c r="C201" s="790"/>
      <c r="D201" s="785"/>
      <c r="E201" s="960"/>
      <c r="F201" s="960"/>
      <c r="G201" s="960"/>
      <c r="H201" s="960"/>
      <c r="I201" s="960"/>
      <c r="J201" s="960"/>
      <c r="K201" s="960"/>
      <c r="L201" s="960"/>
      <c r="M201" s="961"/>
      <c r="N201" s="951"/>
      <c r="O201" s="818"/>
    </row>
    <row r="202" spans="1:15" ht="15" thickBot="1" x14ac:dyDescent="0.35">
      <c r="A202" s="478" t="s">
        <v>875</v>
      </c>
      <c r="B202" s="297" t="s">
        <v>56</v>
      </c>
      <c r="C202" s="300"/>
      <c r="D202" s="301"/>
      <c r="E202" s="462" t="s">
        <v>29</v>
      </c>
      <c r="F202" s="462" t="s">
        <v>29</v>
      </c>
      <c r="G202" s="462" t="s">
        <v>29</v>
      </c>
      <c r="H202" s="462" t="s">
        <v>29</v>
      </c>
      <c r="I202" s="462" t="s">
        <v>29</v>
      </c>
      <c r="J202" s="462" t="s">
        <v>29</v>
      </c>
      <c r="K202" s="462" t="s">
        <v>29</v>
      </c>
      <c r="L202" s="462" t="s">
        <v>29</v>
      </c>
      <c r="M202" s="506" t="s">
        <v>29</v>
      </c>
      <c r="O202" s="818"/>
    </row>
    <row r="203" spans="1:15" x14ac:dyDescent="0.3">
      <c r="A203" s="322" t="s">
        <v>876</v>
      </c>
      <c r="B203" s="288" t="s">
        <v>45</v>
      </c>
      <c r="C203" s="289"/>
      <c r="D203" s="290" t="s">
        <v>47</v>
      </c>
      <c r="E203" s="453" t="s">
        <v>29</v>
      </c>
      <c r="F203" s="453" t="s">
        <v>29</v>
      </c>
      <c r="G203" s="453" t="s">
        <v>29</v>
      </c>
      <c r="H203" s="453" t="s">
        <v>29</v>
      </c>
      <c r="I203" s="453" t="s">
        <v>29</v>
      </c>
      <c r="J203" s="453" t="s">
        <v>29</v>
      </c>
      <c r="K203" s="453" t="s">
        <v>29</v>
      </c>
      <c r="L203" s="453" t="s">
        <v>29</v>
      </c>
      <c r="M203" s="493" t="s">
        <v>29</v>
      </c>
      <c r="O203" s="818"/>
    </row>
    <row r="204" spans="1:15" x14ac:dyDescent="0.3">
      <c r="A204" s="523" t="s">
        <v>877</v>
      </c>
      <c r="B204" s="291" t="s">
        <v>57</v>
      </c>
      <c r="C204" s="302" t="s">
        <v>45</v>
      </c>
      <c r="D204" s="293" t="s">
        <v>75</v>
      </c>
      <c r="E204" s="374"/>
      <c r="F204" s="374"/>
      <c r="G204" s="374"/>
      <c r="H204" s="374"/>
      <c r="I204" s="374"/>
      <c r="J204" s="374"/>
      <c r="K204" s="374"/>
      <c r="L204" s="374"/>
      <c r="M204" s="375"/>
      <c r="O204" s="818"/>
    </row>
    <row r="205" spans="1:15" x14ac:dyDescent="0.3">
      <c r="A205" s="523" t="s">
        <v>878</v>
      </c>
      <c r="B205" s="291" t="s">
        <v>76</v>
      </c>
      <c r="C205" s="302" t="s">
        <v>45</v>
      </c>
      <c r="D205" s="293" t="s">
        <v>75</v>
      </c>
      <c r="E205" s="374"/>
      <c r="F205" s="374"/>
      <c r="G205" s="374"/>
      <c r="H205" s="374"/>
      <c r="I205" s="374"/>
      <c r="J205" s="374"/>
      <c r="K205" s="374"/>
      <c r="L205" s="374"/>
      <c r="M205" s="375"/>
      <c r="O205" s="818"/>
    </row>
    <row r="206" spans="1:15" ht="37.200000000000003" customHeight="1" x14ac:dyDescent="0.3">
      <c r="A206" s="523" t="s">
        <v>879</v>
      </c>
      <c r="B206" s="291" t="s">
        <v>65</v>
      </c>
      <c r="C206" s="302" t="s">
        <v>45</v>
      </c>
      <c r="D206" s="293" t="s">
        <v>77</v>
      </c>
      <c r="E206" s="374"/>
      <c r="F206" s="374"/>
      <c r="G206" s="374"/>
      <c r="H206" s="374"/>
      <c r="I206" s="374"/>
      <c r="J206" s="374"/>
      <c r="K206" s="374"/>
      <c r="L206" s="374"/>
      <c r="M206" s="375"/>
      <c r="O206" s="818"/>
    </row>
    <row r="207" spans="1:15" x14ac:dyDescent="0.3">
      <c r="A207" s="523" t="s">
        <v>880</v>
      </c>
      <c r="B207" s="291" t="s">
        <v>72</v>
      </c>
      <c r="C207" s="302" t="s">
        <v>45</v>
      </c>
      <c r="D207" s="293" t="s">
        <v>75</v>
      </c>
      <c r="E207" s="374"/>
      <c r="F207" s="374"/>
      <c r="G207" s="374"/>
      <c r="H207" s="374"/>
      <c r="I207" s="374"/>
      <c r="J207" s="374"/>
      <c r="K207" s="374"/>
      <c r="L207" s="374"/>
      <c r="M207" s="375"/>
      <c r="O207" s="818"/>
    </row>
    <row r="208" spans="1:15" ht="43.2" customHeight="1" x14ac:dyDescent="0.3">
      <c r="A208" s="523" t="s">
        <v>881</v>
      </c>
      <c r="B208" s="291" t="s">
        <v>67</v>
      </c>
      <c r="C208" s="302" t="s">
        <v>45</v>
      </c>
      <c r="D208" s="293" t="s">
        <v>472</v>
      </c>
      <c r="E208" s="374"/>
      <c r="F208" s="316">
        <f>+E208+F204-F205-F206-F207</f>
        <v>0</v>
      </c>
      <c r="G208" s="316">
        <f t="shared" ref="G208:M208" si="169">+F208+G204-G205-G206-G207</f>
        <v>0</v>
      </c>
      <c r="H208" s="316">
        <f t="shared" si="169"/>
        <v>0</v>
      </c>
      <c r="I208" s="316">
        <f t="shared" si="169"/>
        <v>0</v>
      </c>
      <c r="J208" s="316">
        <f t="shared" si="169"/>
        <v>0</v>
      </c>
      <c r="K208" s="316">
        <f t="shared" si="169"/>
        <v>0</v>
      </c>
      <c r="L208" s="316">
        <f t="shared" si="169"/>
        <v>0</v>
      </c>
      <c r="M208" s="484">
        <f t="shared" si="169"/>
        <v>0</v>
      </c>
      <c r="O208" s="818"/>
    </row>
    <row r="209" spans="1:15" ht="73.8" customHeight="1" x14ac:dyDescent="0.3">
      <c r="A209" s="523" t="s">
        <v>882</v>
      </c>
      <c r="B209" s="291" t="s">
        <v>78</v>
      </c>
      <c r="C209" s="292" t="s">
        <v>68</v>
      </c>
      <c r="D209" s="293" t="s">
        <v>466</v>
      </c>
      <c r="E209" s="455"/>
      <c r="F209" s="374"/>
      <c r="G209" s="374"/>
      <c r="H209" s="374"/>
      <c r="I209" s="374"/>
      <c r="J209" s="374"/>
      <c r="K209" s="374"/>
      <c r="L209" s="374"/>
      <c r="M209" s="375"/>
      <c r="O209" s="818"/>
    </row>
    <row r="210" spans="1:15" ht="27" customHeight="1" x14ac:dyDescent="0.3">
      <c r="A210" s="523" t="s">
        <v>883</v>
      </c>
      <c r="B210" s="291" t="s">
        <v>79</v>
      </c>
      <c r="C210" s="292" t="s">
        <v>68</v>
      </c>
      <c r="D210" s="293" t="s">
        <v>41</v>
      </c>
      <c r="E210" s="316" t="str">
        <f>+VI!E220</f>
        <v>-</v>
      </c>
      <c r="F210" s="316" t="str">
        <f>+VI!F220</f>
        <v>-</v>
      </c>
      <c r="G210" s="316" t="str">
        <f>+VI!G220</f>
        <v>-</v>
      </c>
      <c r="H210" s="316" t="str">
        <f>+VI!H220</f>
        <v>-</v>
      </c>
      <c r="I210" s="316" t="str">
        <f>+VI!I220</f>
        <v>-</v>
      </c>
      <c r="J210" s="316" t="str">
        <f>+VI!J220</f>
        <v>-</v>
      </c>
      <c r="K210" s="316" t="str">
        <f>+VI!K220</f>
        <v>-</v>
      </c>
      <c r="L210" s="316" t="str">
        <f>+VI!L220</f>
        <v>-</v>
      </c>
      <c r="M210" s="484" t="str">
        <f>+VI!M220</f>
        <v>-</v>
      </c>
      <c r="O210" s="818"/>
    </row>
    <row r="211" spans="1:15" x14ac:dyDescent="0.3">
      <c r="A211" s="523" t="s">
        <v>884</v>
      </c>
      <c r="B211" s="291" t="s">
        <v>86</v>
      </c>
      <c r="C211" s="292" t="s">
        <v>68</v>
      </c>
      <c r="D211" s="293" t="s">
        <v>369</v>
      </c>
      <c r="E211" s="455"/>
      <c r="F211" s="316">
        <f>+F205*F209</f>
        <v>0</v>
      </c>
      <c r="G211" s="316">
        <f t="shared" ref="G211:M211" si="170">+G205*G209</f>
        <v>0</v>
      </c>
      <c r="H211" s="316">
        <f t="shared" si="170"/>
        <v>0</v>
      </c>
      <c r="I211" s="316">
        <f t="shared" si="170"/>
        <v>0</v>
      </c>
      <c r="J211" s="316">
        <f t="shared" si="170"/>
        <v>0</v>
      </c>
      <c r="K211" s="316">
        <f t="shared" si="170"/>
        <v>0</v>
      </c>
      <c r="L211" s="316">
        <f t="shared" si="170"/>
        <v>0</v>
      </c>
      <c r="M211" s="484">
        <f t="shared" si="170"/>
        <v>0</v>
      </c>
      <c r="O211" s="818"/>
    </row>
    <row r="212" spans="1:15" ht="63.6" customHeight="1" x14ac:dyDescent="0.3">
      <c r="A212" s="523" t="s">
        <v>885</v>
      </c>
      <c r="B212" s="291" t="s">
        <v>69</v>
      </c>
      <c r="C212" s="292" t="s">
        <v>68</v>
      </c>
      <c r="D212" s="293" t="s">
        <v>473</v>
      </c>
      <c r="E212" s="455"/>
      <c r="F212" s="316">
        <f>+F206*F209</f>
        <v>0</v>
      </c>
      <c r="G212" s="316">
        <f t="shared" ref="G212:M212" si="171">+G206*G209</f>
        <v>0</v>
      </c>
      <c r="H212" s="316">
        <f t="shared" si="171"/>
        <v>0</v>
      </c>
      <c r="I212" s="316">
        <f t="shared" si="171"/>
        <v>0</v>
      </c>
      <c r="J212" s="316">
        <f t="shared" si="171"/>
        <v>0</v>
      </c>
      <c r="K212" s="316">
        <f t="shared" si="171"/>
        <v>0</v>
      </c>
      <c r="L212" s="316">
        <f t="shared" si="171"/>
        <v>0</v>
      </c>
      <c r="M212" s="484">
        <f t="shared" si="171"/>
        <v>0</v>
      </c>
      <c r="O212" s="818"/>
    </row>
    <row r="213" spans="1:15" ht="28.8" customHeight="1" x14ac:dyDescent="0.3">
      <c r="A213" s="523" t="s">
        <v>886</v>
      </c>
      <c r="B213" s="291" t="s">
        <v>70</v>
      </c>
      <c r="C213" s="292" t="s">
        <v>68</v>
      </c>
      <c r="D213" s="293" t="s">
        <v>474</v>
      </c>
      <c r="E213" s="316" t="str">
        <f>IF(E210="-","-",E208*E210)</f>
        <v>-</v>
      </c>
      <c r="F213" s="316" t="str">
        <f t="shared" ref="F213:M213" si="172">IF(F210="-","-",F208*F210)</f>
        <v>-</v>
      </c>
      <c r="G213" s="316" t="str">
        <f t="shared" si="172"/>
        <v>-</v>
      </c>
      <c r="H213" s="316" t="str">
        <f t="shared" si="172"/>
        <v>-</v>
      </c>
      <c r="I213" s="316" t="str">
        <f t="shared" si="172"/>
        <v>-</v>
      </c>
      <c r="J213" s="316" t="str">
        <f t="shared" si="172"/>
        <v>-</v>
      </c>
      <c r="K213" s="316" t="str">
        <f t="shared" si="172"/>
        <v>-</v>
      </c>
      <c r="L213" s="316" t="str">
        <f t="shared" si="172"/>
        <v>-</v>
      </c>
      <c r="M213" s="484" t="str">
        <f t="shared" si="172"/>
        <v>-</v>
      </c>
      <c r="O213" s="818"/>
    </row>
    <row r="214" spans="1:15" ht="15" thickBot="1" x14ac:dyDescent="0.35">
      <c r="A214" s="535" t="s">
        <v>887</v>
      </c>
      <c r="B214" s="294" t="s">
        <v>71</v>
      </c>
      <c r="C214" s="295" t="s">
        <v>68</v>
      </c>
      <c r="D214" s="296" t="s">
        <v>80</v>
      </c>
      <c r="E214" s="457" t="str">
        <f>IF(E210="-","-",E207*E210)</f>
        <v>-</v>
      </c>
      <c r="F214" s="457" t="str">
        <f t="shared" ref="F214:M214" si="173">IF(F210="-","-",F207*F210)</f>
        <v>-</v>
      </c>
      <c r="G214" s="457" t="str">
        <f t="shared" si="173"/>
        <v>-</v>
      </c>
      <c r="H214" s="457" t="str">
        <f t="shared" si="173"/>
        <v>-</v>
      </c>
      <c r="I214" s="457" t="str">
        <f t="shared" si="173"/>
        <v>-</v>
      </c>
      <c r="J214" s="457" t="str">
        <f t="shared" si="173"/>
        <v>-</v>
      </c>
      <c r="K214" s="457" t="str">
        <f t="shared" si="173"/>
        <v>-</v>
      </c>
      <c r="L214" s="457" t="str">
        <f t="shared" si="173"/>
        <v>-</v>
      </c>
      <c r="M214" s="503" t="str">
        <f t="shared" si="173"/>
        <v>-</v>
      </c>
      <c r="O214" s="818"/>
    </row>
    <row r="215" spans="1:15" x14ac:dyDescent="0.3">
      <c r="A215" s="322" t="s">
        <v>888</v>
      </c>
      <c r="B215" s="288" t="s">
        <v>45</v>
      </c>
      <c r="C215" s="289"/>
      <c r="D215" s="290" t="s">
        <v>47</v>
      </c>
      <c r="E215" s="453" t="s">
        <v>29</v>
      </c>
      <c r="F215" s="453" t="s">
        <v>29</v>
      </c>
      <c r="G215" s="453" t="s">
        <v>29</v>
      </c>
      <c r="H215" s="453" t="s">
        <v>29</v>
      </c>
      <c r="I215" s="453" t="s">
        <v>29</v>
      </c>
      <c r="J215" s="453" t="s">
        <v>29</v>
      </c>
      <c r="K215" s="453" t="s">
        <v>29</v>
      </c>
      <c r="L215" s="453" t="s">
        <v>29</v>
      </c>
      <c r="M215" s="493" t="s">
        <v>29</v>
      </c>
      <c r="O215" s="818"/>
    </row>
    <row r="216" spans="1:15" x14ac:dyDescent="0.3">
      <c r="A216" s="523" t="s">
        <v>889</v>
      </c>
      <c r="B216" s="291" t="s">
        <v>57</v>
      </c>
      <c r="C216" s="302" t="s">
        <v>45</v>
      </c>
      <c r="D216" s="293" t="s">
        <v>75</v>
      </c>
      <c r="E216" s="374"/>
      <c r="F216" s="374"/>
      <c r="G216" s="374"/>
      <c r="H216" s="374"/>
      <c r="I216" s="374"/>
      <c r="J216" s="374"/>
      <c r="K216" s="374"/>
      <c r="L216" s="374"/>
      <c r="M216" s="375"/>
      <c r="O216" s="818"/>
    </row>
    <row r="217" spans="1:15" x14ac:dyDescent="0.3">
      <c r="A217" s="523" t="s">
        <v>890</v>
      </c>
      <c r="B217" s="291" t="s">
        <v>76</v>
      </c>
      <c r="C217" s="302" t="s">
        <v>45</v>
      </c>
      <c r="D217" s="293" t="s">
        <v>75</v>
      </c>
      <c r="E217" s="374"/>
      <c r="F217" s="374"/>
      <c r="G217" s="374"/>
      <c r="H217" s="374"/>
      <c r="I217" s="374"/>
      <c r="J217" s="374"/>
      <c r="K217" s="374"/>
      <c r="L217" s="374"/>
      <c r="M217" s="375"/>
      <c r="O217" s="818"/>
    </row>
    <row r="218" spans="1:15" ht="37.200000000000003" customHeight="1" x14ac:dyDescent="0.3">
      <c r="A218" s="523" t="s">
        <v>891</v>
      </c>
      <c r="B218" s="291" t="s">
        <v>65</v>
      </c>
      <c r="C218" s="302" t="s">
        <v>45</v>
      </c>
      <c r="D218" s="293" t="s">
        <v>77</v>
      </c>
      <c r="E218" s="374"/>
      <c r="F218" s="374"/>
      <c r="G218" s="374"/>
      <c r="H218" s="374"/>
      <c r="I218" s="374"/>
      <c r="J218" s="374"/>
      <c r="K218" s="374"/>
      <c r="L218" s="374"/>
      <c r="M218" s="375"/>
      <c r="O218" s="818"/>
    </row>
    <row r="219" spans="1:15" x14ac:dyDescent="0.3">
      <c r="A219" s="523" t="s">
        <v>892</v>
      </c>
      <c r="B219" s="291" t="s">
        <v>72</v>
      </c>
      <c r="C219" s="302" t="s">
        <v>45</v>
      </c>
      <c r="D219" s="293" t="s">
        <v>75</v>
      </c>
      <c r="E219" s="374"/>
      <c r="F219" s="374"/>
      <c r="G219" s="374"/>
      <c r="H219" s="374"/>
      <c r="I219" s="374"/>
      <c r="J219" s="374"/>
      <c r="K219" s="374"/>
      <c r="L219" s="374"/>
      <c r="M219" s="375"/>
      <c r="O219" s="818"/>
    </row>
    <row r="220" spans="1:15" ht="28.8" customHeight="1" x14ac:dyDescent="0.3">
      <c r="A220" s="523" t="s">
        <v>893</v>
      </c>
      <c r="B220" s="291" t="s">
        <v>67</v>
      </c>
      <c r="C220" s="302" t="s">
        <v>45</v>
      </c>
      <c r="D220" s="293"/>
      <c r="E220" s="374"/>
      <c r="F220" s="316">
        <f>+E220+F216-F217-F218-F219</f>
        <v>0</v>
      </c>
      <c r="G220" s="316">
        <f t="shared" ref="G220" si="174">+F220+G216-G217-G218-G219</f>
        <v>0</v>
      </c>
      <c r="H220" s="316">
        <f t="shared" ref="H220" si="175">+G220+H216-H217-H218-H219</f>
        <v>0</v>
      </c>
      <c r="I220" s="316">
        <f t="shared" ref="I220" si="176">+H220+I216-I217-I218-I219</f>
        <v>0</v>
      </c>
      <c r="J220" s="316">
        <f t="shared" ref="J220" si="177">+I220+J216-J217-J218-J219</f>
        <v>0</v>
      </c>
      <c r="K220" s="316">
        <f t="shared" ref="K220" si="178">+J220+K216-K217-K218-K219</f>
        <v>0</v>
      </c>
      <c r="L220" s="316">
        <f t="shared" ref="L220" si="179">+K220+L216-L217-L218-L219</f>
        <v>0</v>
      </c>
      <c r="M220" s="484">
        <f t="shared" ref="M220" si="180">+L220+M216-M217-M218-M219</f>
        <v>0</v>
      </c>
      <c r="O220" s="818"/>
    </row>
    <row r="221" spans="1:15" ht="73.8" customHeight="1" x14ac:dyDescent="0.3">
      <c r="A221" s="523" t="s">
        <v>894</v>
      </c>
      <c r="B221" s="291" t="s">
        <v>78</v>
      </c>
      <c r="C221" s="292" t="s">
        <v>68</v>
      </c>
      <c r="D221" s="293" t="s">
        <v>466</v>
      </c>
      <c r="E221" s="455"/>
      <c r="F221" s="374"/>
      <c r="G221" s="374"/>
      <c r="H221" s="374"/>
      <c r="I221" s="374"/>
      <c r="J221" s="374"/>
      <c r="K221" s="374"/>
      <c r="L221" s="374"/>
      <c r="M221" s="375"/>
      <c r="O221" s="818"/>
    </row>
    <row r="222" spans="1:15" ht="27" customHeight="1" x14ac:dyDescent="0.3">
      <c r="A222" s="523" t="s">
        <v>895</v>
      </c>
      <c r="B222" s="291" t="s">
        <v>79</v>
      </c>
      <c r="C222" s="292" t="s">
        <v>68</v>
      </c>
      <c r="D222" s="293" t="s">
        <v>41</v>
      </c>
      <c r="E222" s="316" t="str">
        <f>+VI!E233</f>
        <v>-</v>
      </c>
      <c r="F222" s="316" t="str">
        <f>+VI!F233</f>
        <v>-</v>
      </c>
      <c r="G222" s="316" t="str">
        <f>+VI!G233</f>
        <v>-</v>
      </c>
      <c r="H222" s="316" t="str">
        <f>+VI!H233</f>
        <v>-</v>
      </c>
      <c r="I222" s="316" t="str">
        <f>+VI!I233</f>
        <v>-</v>
      </c>
      <c r="J222" s="316" t="str">
        <f>+VI!J233</f>
        <v>-</v>
      </c>
      <c r="K222" s="316" t="str">
        <f>+VI!K233</f>
        <v>-</v>
      </c>
      <c r="L222" s="316" t="str">
        <f>+VI!L233</f>
        <v>-</v>
      </c>
      <c r="M222" s="484" t="str">
        <f>+VI!M233</f>
        <v>-</v>
      </c>
      <c r="O222" s="818"/>
    </row>
    <row r="223" spans="1:15" x14ac:dyDescent="0.3">
      <c r="A223" s="523" t="s">
        <v>896</v>
      </c>
      <c r="B223" s="291" t="s">
        <v>86</v>
      </c>
      <c r="C223" s="292" t="s">
        <v>68</v>
      </c>
      <c r="D223" s="293" t="s">
        <v>506</v>
      </c>
      <c r="E223" s="455"/>
      <c r="F223" s="316">
        <f>+F217*F221</f>
        <v>0</v>
      </c>
      <c r="G223" s="316">
        <f t="shared" ref="G223:M223" si="181">+G217*G221</f>
        <v>0</v>
      </c>
      <c r="H223" s="316">
        <f t="shared" si="181"/>
        <v>0</v>
      </c>
      <c r="I223" s="316">
        <f t="shared" si="181"/>
        <v>0</v>
      </c>
      <c r="J223" s="316">
        <f t="shared" si="181"/>
        <v>0</v>
      </c>
      <c r="K223" s="316">
        <f t="shared" si="181"/>
        <v>0</v>
      </c>
      <c r="L223" s="316">
        <f t="shared" si="181"/>
        <v>0</v>
      </c>
      <c r="M223" s="484">
        <f t="shared" si="181"/>
        <v>0</v>
      </c>
      <c r="O223" s="818"/>
    </row>
    <row r="224" spans="1:15" ht="65.400000000000006" customHeight="1" x14ac:dyDescent="0.3">
      <c r="A224" s="523" t="s">
        <v>897</v>
      </c>
      <c r="B224" s="291" t="s">
        <v>69</v>
      </c>
      <c r="C224" s="292" t="s">
        <v>68</v>
      </c>
      <c r="D224" s="293" t="s">
        <v>464</v>
      </c>
      <c r="E224" s="455"/>
      <c r="F224" s="316">
        <f>+F218*F221</f>
        <v>0</v>
      </c>
      <c r="G224" s="316">
        <f t="shared" ref="G224:M224" si="182">+G218*G221</f>
        <v>0</v>
      </c>
      <c r="H224" s="316">
        <f t="shared" si="182"/>
        <v>0</v>
      </c>
      <c r="I224" s="316">
        <f t="shared" si="182"/>
        <v>0</v>
      </c>
      <c r="J224" s="316">
        <f t="shared" si="182"/>
        <v>0</v>
      </c>
      <c r="K224" s="316">
        <f t="shared" si="182"/>
        <v>0</v>
      </c>
      <c r="L224" s="316">
        <f t="shared" si="182"/>
        <v>0</v>
      </c>
      <c r="M224" s="484">
        <f t="shared" si="182"/>
        <v>0</v>
      </c>
      <c r="O224" s="818"/>
    </row>
    <row r="225" spans="1:15" ht="28.8" customHeight="1" x14ac:dyDescent="0.3">
      <c r="A225" s="523" t="s">
        <v>898</v>
      </c>
      <c r="B225" s="291" t="s">
        <v>70</v>
      </c>
      <c r="C225" s="292" t="s">
        <v>68</v>
      </c>
      <c r="D225" s="293"/>
      <c r="E225" s="316" t="str">
        <f>IF(E222="-","-",E220*E222)</f>
        <v>-</v>
      </c>
      <c r="F225" s="316" t="str">
        <f t="shared" ref="F225:M225" si="183">IF(F222="-","-",F220*F222)</f>
        <v>-</v>
      </c>
      <c r="G225" s="316" t="str">
        <f t="shared" si="183"/>
        <v>-</v>
      </c>
      <c r="H225" s="316" t="str">
        <f t="shared" si="183"/>
        <v>-</v>
      </c>
      <c r="I225" s="316" t="str">
        <f t="shared" si="183"/>
        <v>-</v>
      </c>
      <c r="J225" s="316" t="str">
        <f t="shared" si="183"/>
        <v>-</v>
      </c>
      <c r="K225" s="316" t="str">
        <f t="shared" si="183"/>
        <v>-</v>
      </c>
      <c r="L225" s="316" t="str">
        <f t="shared" si="183"/>
        <v>-</v>
      </c>
      <c r="M225" s="484" t="str">
        <f t="shared" si="183"/>
        <v>-</v>
      </c>
      <c r="O225" s="818"/>
    </row>
    <row r="226" spans="1:15" ht="15" thickBot="1" x14ac:dyDescent="0.35">
      <c r="A226" s="535" t="s">
        <v>899</v>
      </c>
      <c r="B226" s="294" t="s">
        <v>71</v>
      </c>
      <c r="C226" s="295" t="s">
        <v>68</v>
      </c>
      <c r="D226" s="296"/>
      <c r="E226" s="457" t="str">
        <f>IF(E222="-","-",E219*E222)</f>
        <v>-</v>
      </c>
      <c r="F226" s="457" t="str">
        <f t="shared" ref="F226:M226" si="184">IF(F222="-","-",F219*F222)</f>
        <v>-</v>
      </c>
      <c r="G226" s="457" t="str">
        <f t="shared" si="184"/>
        <v>-</v>
      </c>
      <c r="H226" s="457" t="str">
        <f t="shared" si="184"/>
        <v>-</v>
      </c>
      <c r="I226" s="457" t="str">
        <f t="shared" si="184"/>
        <v>-</v>
      </c>
      <c r="J226" s="457" t="str">
        <f t="shared" si="184"/>
        <v>-</v>
      </c>
      <c r="K226" s="457" t="str">
        <f t="shared" si="184"/>
        <v>-</v>
      </c>
      <c r="L226" s="457" t="str">
        <f t="shared" si="184"/>
        <v>-</v>
      </c>
      <c r="M226" s="503" t="str">
        <f t="shared" si="184"/>
        <v>-</v>
      </c>
      <c r="O226" s="818"/>
    </row>
    <row r="227" spans="1:15" x14ac:dyDescent="0.3">
      <c r="A227" s="322" t="s">
        <v>900</v>
      </c>
      <c r="B227" s="288" t="s">
        <v>45</v>
      </c>
      <c r="C227" s="289"/>
      <c r="D227" s="290" t="s">
        <v>47</v>
      </c>
      <c r="E227" s="453" t="s">
        <v>29</v>
      </c>
      <c r="F227" s="453" t="s">
        <v>29</v>
      </c>
      <c r="G227" s="453" t="s">
        <v>29</v>
      </c>
      <c r="H227" s="453" t="s">
        <v>29</v>
      </c>
      <c r="I227" s="453" t="s">
        <v>29</v>
      </c>
      <c r="J227" s="453" t="s">
        <v>29</v>
      </c>
      <c r="K227" s="453" t="s">
        <v>29</v>
      </c>
      <c r="L227" s="453" t="s">
        <v>29</v>
      </c>
      <c r="M227" s="493" t="s">
        <v>29</v>
      </c>
      <c r="O227" s="818"/>
    </row>
    <row r="228" spans="1:15" x14ac:dyDescent="0.3">
      <c r="A228" s="523" t="s">
        <v>901</v>
      </c>
      <c r="B228" s="291" t="s">
        <v>57</v>
      </c>
      <c r="C228" s="302" t="s">
        <v>45</v>
      </c>
      <c r="D228" s="293" t="s">
        <v>75</v>
      </c>
      <c r="E228" s="374"/>
      <c r="F228" s="374"/>
      <c r="G228" s="374"/>
      <c r="H228" s="374"/>
      <c r="I228" s="374"/>
      <c r="J228" s="374"/>
      <c r="K228" s="374"/>
      <c r="L228" s="374"/>
      <c r="M228" s="375"/>
      <c r="O228" s="818"/>
    </row>
    <row r="229" spans="1:15" x14ac:dyDescent="0.3">
      <c r="A229" s="523" t="s">
        <v>902</v>
      </c>
      <c r="B229" s="291" t="s">
        <v>76</v>
      </c>
      <c r="C229" s="302" t="s">
        <v>45</v>
      </c>
      <c r="D229" s="293" t="s">
        <v>75</v>
      </c>
      <c r="E229" s="374"/>
      <c r="F229" s="374"/>
      <c r="G229" s="374"/>
      <c r="H229" s="374"/>
      <c r="I229" s="374"/>
      <c r="J229" s="374"/>
      <c r="K229" s="374"/>
      <c r="L229" s="374"/>
      <c r="M229" s="375"/>
      <c r="O229" s="818"/>
    </row>
    <row r="230" spans="1:15" ht="37.200000000000003" customHeight="1" x14ac:dyDescent="0.3">
      <c r="A230" s="523" t="s">
        <v>903</v>
      </c>
      <c r="B230" s="291" t="s">
        <v>65</v>
      </c>
      <c r="C230" s="302" t="s">
        <v>45</v>
      </c>
      <c r="D230" s="293" t="s">
        <v>77</v>
      </c>
      <c r="E230" s="374"/>
      <c r="F230" s="374"/>
      <c r="G230" s="374"/>
      <c r="H230" s="374"/>
      <c r="I230" s="374"/>
      <c r="J230" s="374"/>
      <c r="K230" s="374"/>
      <c r="L230" s="374"/>
      <c r="M230" s="375"/>
      <c r="O230" s="818"/>
    </row>
    <row r="231" spans="1:15" x14ac:dyDescent="0.3">
      <c r="A231" s="523" t="s">
        <v>904</v>
      </c>
      <c r="B231" s="291" t="s">
        <v>72</v>
      </c>
      <c r="C231" s="302" t="s">
        <v>45</v>
      </c>
      <c r="D231" s="293" t="s">
        <v>75</v>
      </c>
      <c r="E231" s="374"/>
      <c r="F231" s="374"/>
      <c r="G231" s="374"/>
      <c r="H231" s="374"/>
      <c r="I231" s="374"/>
      <c r="J231" s="374"/>
      <c r="K231" s="374"/>
      <c r="L231" s="374"/>
      <c r="M231" s="375"/>
      <c r="O231" s="818"/>
    </row>
    <row r="232" spans="1:15" ht="28.8" customHeight="1" x14ac:dyDescent="0.3">
      <c r="A232" s="523" t="s">
        <v>905</v>
      </c>
      <c r="B232" s="291" t="s">
        <v>67</v>
      </c>
      <c r="C232" s="302" t="s">
        <v>45</v>
      </c>
      <c r="D232" s="293"/>
      <c r="E232" s="374"/>
      <c r="F232" s="316">
        <f>+E232+F228-F229-F230-F231</f>
        <v>0</v>
      </c>
      <c r="G232" s="316">
        <f t="shared" ref="G232" si="185">+F232+G228-G229-G230-G231</f>
        <v>0</v>
      </c>
      <c r="H232" s="316">
        <f t="shared" ref="H232" si="186">+G232+H228-H229-H230-H231</f>
        <v>0</v>
      </c>
      <c r="I232" s="316">
        <f t="shared" ref="I232" si="187">+H232+I228-I229-I230-I231</f>
        <v>0</v>
      </c>
      <c r="J232" s="316">
        <f t="shared" ref="J232" si="188">+I232+J228-J229-J230-J231</f>
        <v>0</v>
      </c>
      <c r="K232" s="316">
        <f t="shared" ref="K232" si="189">+J232+K228-K229-K230-K231</f>
        <v>0</v>
      </c>
      <c r="L232" s="316">
        <f t="shared" ref="L232" si="190">+K232+L228-L229-L230-L231</f>
        <v>0</v>
      </c>
      <c r="M232" s="484">
        <f t="shared" ref="M232" si="191">+L232+M228-M229-M230-M231</f>
        <v>0</v>
      </c>
      <c r="O232" s="818"/>
    </row>
    <row r="233" spans="1:15" ht="73.8" customHeight="1" x14ac:dyDescent="0.3">
      <c r="A233" s="523" t="s">
        <v>906</v>
      </c>
      <c r="B233" s="291" t="s">
        <v>78</v>
      </c>
      <c r="C233" s="292" t="s">
        <v>68</v>
      </c>
      <c r="D233" s="293" t="s">
        <v>466</v>
      </c>
      <c r="E233" s="455"/>
      <c r="F233" s="374"/>
      <c r="G233" s="374"/>
      <c r="H233" s="374"/>
      <c r="I233" s="374"/>
      <c r="J233" s="374"/>
      <c r="K233" s="374"/>
      <c r="L233" s="374"/>
      <c r="M233" s="375"/>
      <c r="O233" s="818"/>
    </row>
    <row r="234" spans="1:15" ht="27" customHeight="1" x14ac:dyDescent="0.3">
      <c r="A234" s="523" t="s">
        <v>907</v>
      </c>
      <c r="B234" s="291" t="s">
        <v>79</v>
      </c>
      <c r="C234" s="292" t="s">
        <v>68</v>
      </c>
      <c r="D234" s="293" t="s">
        <v>41</v>
      </c>
      <c r="E234" s="316" t="str">
        <f>+VI!E246</f>
        <v>-</v>
      </c>
      <c r="F234" s="316" t="str">
        <f>+VI!F246</f>
        <v>-</v>
      </c>
      <c r="G234" s="316" t="str">
        <f>+VI!G246</f>
        <v>-</v>
      </c>
      <c r="H234" s="316" t="str">
        <f>+VI!H246</f>
        <v>-</v>
      </c>
      <c r="I234" s="316" t="str">
        <f>+VI!I246</f>
        <v>-</v>
      </c>
      <c r="J234" s="316" t="str">
        <f>+VI!J246</f>
        <v>-</v>
      </c>
      <c r="K234" s="316" t="str">
        <f>+VI!K246</f>
        <v>-</v>
      </c>
      <c r="L234" s="316" t="str">
        <f>+VI!L246</f>
        <v>-</v>
      </c>
      <c r="M234" s="484" t="str">
        <f>+VI!M246</f>
        <v>-</v>
      </c>
      <c r="O234" s="818"/>
    </row>
    <row r="235" spans="1:15" x14ac:dyDescent="0.3">
      <c r="A235" s="523" t="s">
        <v>908</v>
      </c>
      <c r="B235" s="291" t="s">
        <v>86</v>
      </c>
      <c r="C235" s="292" t="s">
        <v>68</v>
      </c>
      <c r="D235" s="293" t="s">
        <v>506</v>
      </c>
      <c r="E235" s="455"/>
      <c r="F235" s="316">
        <f>+F229*F233</f>
        <v>0</v>
      </c>
      <c r="G235" s="316">
        <f t="shared" ref="G235:M235" si="192">+G229*G233</f>
        <v>0</v>
      </c>
      <c r="H235" s="316">
        <f t="shared" si="192"/>
        <v>0</v>
      </c>
      <c r="I235" s="316">
        <f t="shared" si="192"/>
        <v>0</v>
      </c>
      <c r="J235" s="316">
        <f t="shared" si="192"/>
        <v>0</v>
      </c>
      <c r="K235" s="316">
        <f t="shared" si="192"/>
        <v>0</v>
      </c>
      <c r="L235" s="316">
        <f t="shared" si="192"/>
        <v>0</v>
      </c>
      <c r="M235" s="484">
        <f t="shared" si="192"/>
        <v>0</v>
      </c>
      <c r="O235" s="818"/>
    </row>
    <row r="236" spans="1:15" ht="64.2" customHeight="1" x14ac:dyDescent="0.3">
      <c r="A236" s="523" t="s">
        <v>909</v>
      </c>
      <c r="B236" s="291" t="s">
        <v>69</v>
      </c>
      <c r="C236" s="292" t="s">
        <v>68</v>
      </c>
      <c r="D236" s="293" t="s">
        <v>464</v>
      </c>
      <c r="E236" s="455"/>
      <c r="F236" s="316">
        <f>+F230*F233</f>
        <v>0</v>
      </c>
      <c r="G236" s="316">
        <f t="shared" ref="G236:M236" si="193">+G230*G233</f>
        <v>0</v>
      </c>
      <c r="H236" s="316">
        <f t="shared" si="193"/>
        <v>0</v>
      </c>
      <c r="I236" s="316">
        <f t="shared" si="193"/>
        <v>0</v>
      </c>
      <c r="J236" s="316">
        <f t="shared" si="193"/>
        <v>0</v>
      </c>
      <c r="K236" s="316">
        <f t="shared" si="193"/>
        <v>0</v>
      </c>
      <c r="L236" s="316">
        <f t="shared" si="193"/>
        <v>0</v>
      </c>
      <c r="M236" s="484">
        <f t="shared" si="193"/>
        <v>0</v>
      </c>
      <c r="O236" s="818"/>
    </row>
    <row r="237" spans="1:15" ht="28.8" customHeight="1" x14ac:dyDescent="0.3">
      <c r="A237" s="523" t="s">
        <v>910</v>
      </c>
      <c r="B237" s="291" t="s">
        <v>70</v>
      </c>
      <c r="C237" s="292" t="s">
        <v>68</v>
      </c>
      <c r="D237" s="293"/>
      <c r="E237" s="316" t="str">
        <f>IF(E234="-","-",E232*E234)</f>
        <v>-</v>
      </c>
      <c r="F237" s="316" t="str">
        <f t="shared" ref="F237:M237" si="194">IF(F234="-","-",F232*F234)</f>
        <v>-</v>
      </c>
      <c r="G237" s="316" t="str">
        <f t="shared" si="194"/>
        <v>-</v>
      </c>
      <c r="H237" s="316" t="str">
        <f t="shared" si="194"/>
        <v>-</v>
      </c>
      <c r="I237" s="316" t="str">
        <f t="shared" si="194"/>
        <v>-</v>
      </c>
      <c r="J237" s="316" t="str">
        <f t="shared" si="194"/>
        <v>-</v>
      </c>
      <c r="K237" s="316" t="str">
        <f t="shared" si="194"/>
        <v>-</v>
      </c>
      <c r="L237" s="316" t="str">
        <f t="shared" si="194"/>
        <v>-</v>
      </c>
      <c r="M237" s="484" t="str">
        <f t="shared" si="194"/>
        <v>-</v>
      </c>
      <c r="O237" s="818"/>
    </row>
    <row r="238" spans="1:15" ht="15" thickBot="1" x14ac:dyDescent="0.35">
      <c r="A238" s="535" t="s">
        <v>911</v>
      </c>
      <c r="B238" s="294" t="s">
        <v>71</v>
      </c>
      <c r="C238" s="295" t="s">
        <v>68</v>
      </c>
      <c r="D238" s="296"/>
      <c r="E238" s="457" t="str">
        <f>IF(E234="-","-",E231*E234)</f>
        <v>-</v>
      </c>
      <c r="F238" s="457" t="str">
        <f t="shared" ref="F238:M238" si="195">IF(F234="-","-",F231*F234)</f>
        <v>-</v>
      </c>
      <c r="G238" s="457" t="str">
        <f t="shared" si="195"/>
        <v>-</v>
      </c>
      <c r="H238" s="457" t="str">
        <f t="shared" si="195"/>
        <v>-</v>
      </c>
      <c r="I238" s="457" t="str">
        <f t="shared" si="195"/>
        <v>-</v>
      </c>
      <c r="J238" s="457" t="str">
        <f t="shared" si="195"/>
        <v>-</v>
      </c>
      <c r="K238" s="457" t="str">
        <f t="shared" si="195"/>
        <v>-</v>
      </c>
      <c r="L238" s="457" t="str">
        <f t="shared" si="195"/>
        <v>-</v>
      </c>
      <c r="M238" s="503" t="str">
        <f t="shared" si="195"/>
        <v>-</v>
      </c>
      <c r="O238" s="818"/>
    </row>
    <row r="239" spans="1:15" x14ac:dyDescent="0.3">
      <c r="A239" s="322" t="s">
        <v>912</v>
      </c>
      <c r="B239" s="288" t="s">
        <v>45</v>
      </c>
      <c r="C239" s="289"/>
      <c r="D239" s="290" t="s">
        <v>47</v>
      </c>
      <c r="E239" s="453" t="s">
        <v>29</v>
      </c>
      <c r="F239" s="453" t="s">
        <v>29</v>
      </c>
      <c r="G239" s="453" t="s">
        <v>29</v>
      </c>
      <c r="H239" s="453" t="s">
        <v>29</v>
      </c>
      <c r="I239" s="453" t="s">
        <v>29</v>
      </c>
      <c r="J239" s="453" t="s">
        <v>29</v>
      </c>
      <c r="K239" s="453" t="s">
        <v>29</v>
      </c>
      <c r="L239" s="453" t="s">
        <v>29</v>
      </c>
      <c r="M239" s="493" t="s">
        <v>29</v>
      </c>
      <c r="O239" s="818"/>
    </row>
    <row r="240" spans="1:15" x14ac:dyDescent="0.3">
      <c r="A240" s="523" t="s">
        <v>913</v>
      </c>
      <c r="B240" s="291" t="s">
        <v>57</v>
      </c>
      <c r="C240" s="302" t="s">
        <v>45</v>
      </c>
      <c r="D240" s="293" t="s">
        <v>75</v>
      </c>
      <c r="E240" s="374"/>
      <c r="F240" s="374"/>
      <c r="G240" s="374"/>
      <c r="H240" s="374"/>
      <c r="I240" s="374"/>
      <c r="J240" s="374"/>
      <c r="K240" s="374"/>
      <c r="L240" s="374"/>
      <c r="M240" s="375"/>
      <c r="O240" s="818"/>
    </row>
    <row r="241" spans="1:15" x14ac:dyDescent="0.3">
      <c r="A241" s="523" t="s">
        <v>914</v>
      </c>
      <c r="B241" s="291" t="s">
        <v>76</v>
      </c>
      <c r="C241" s="302" t="s">
        <v>45</v>
      </c>
      <c r="D241" s="293" t="s">
        <v>75</v>
      </c>
      <c r="E241" s="374"/>
      <c r="F241" s="374"/>
      <c r="G241" s="374"/>
      <c r="H241" s="374"/>
      <c r="I241" s="374"/>
      <c r="J241" s="374"/>
      <c r="K241" s="374"/>
      <c r="L241" s="374"/>
      <c r="M241" s="375"/>
      <c r="O241" s="818"/>
    </row>
    <row r="242" spans="1:15" ht="37.200000000000003" customHeight="1" x14ac:dyDescent="0.3">
      <c r="A242" s="523" t="s">
        <v>915</v>
      </c>
      <c r="B242" s="291" t="s">
        <v>65</v>
      </c>
      <c r="C242" s="302" t="s">
        <v>45</v>
      </c>
      <c r="D242" s="293" t="s">
        <v>77</v>
      </c>
      <c r="E242" s="374"/>
      <c r="F242" s="374"/>
      <c r="G242" s="374"/>
      <c r="H242" s="374"/>
      <c r="I242" s="374"/>
      <c r="J242" s="374"/>
      <c r="K242" s="374"/>
      <c r="L242" s="374"/>
      <c r="M242" s="375"/>
      <c r="O242" s="818"/>
    </row>
    <row r="243" spans="1:15" x14ac:dyDescent="0.3">
      <c r="A243" s="523" t="s">
        <v>916</v>
      </c>
      <c r="B243" s="291" t="s">
        <v>72</v>
      </c>
      <c r="C243" s="302" t="s">
        <v>45</v>
      </c>
      <c r="D243" s="293" t="s">
        <v>75</v>
      </c>
      <c r="E243" s="374"/>
      <c r="F243" s="374"/>
      <c r="G243" s="374"/>
      <c r="H243" s="374"/>
      <c r="I243" s="374"/>
      <c r="J243" s="374"/>
      <c r="K243" s="374"/>
      <c r="L243" s="374"/>
      <c r="M243" s="375"/>
      <c r="O243" s="818"/>
    </row>
    <row r="244" spans="1:15" ht="28.8" customHeight="1" x14ac:dyDescent="0.3">
      <c r="A244" s="523" t="s">
        <v>917</v>
      </c>
      <c r="B244" s="291" t="s">
        <v>67</v>
      </c>
      <c r="C244" s="302" t="s">
        <v>45</v>
      </c>
      <c r="D244" s="293"/>
      <c r="E244" s="374"/>
      <c r="F244" s="316">
        <f>+E244+F240-F241-F242-F243</f>
        <v>0</v>
      </c>
      <c r="G244" s="316">
        <f>+F244+G240-G241-G242-G243</f>
        <v>0</v>
      </c>
      <c r="H244" s="316">
        <f t="shared" ref="H244" si="196">+G244+H240-H241-H242-H243</f>
        <v>0</v>
      </c>
      <c r="I244" s="316">
        <f t="shared" ref="I244" si="197">+H244+I240-I241-I242-I243</f>
        <v>0</v>
      </c>
      <c r="J244" s="316">
        <f t="shared" ref="J244" si="198">+I244+J240-J241-J242-J243</f>
        <v>0</v>
      </c>
      <c r="K244" s="316">
        <f t="shared" ref="K244" si="199">+J244+K240-K241-K242-K243</f>
        <v>0</v>
      </c>
      <c r="L244" s="316">
        <f t="shared" ref="L244" si="200">+K244+L240-L241-L242-L243</f>
        <v>0</v>
      </c>
      <c r="M244" s="484">
        <f t="shared" ref="M244" si="201">+L244+M240-M241-M242-M243</f>
        <v>0</v>
      </c>
      <c r="O244" s="818"/>
    </row>
    <row r="245" spans="1:15" ht="73.8" customHeight="1" x14ac:dyDescent="0.3">
      <c r="A245" s="523" t="s">
        <v>918</v>
      </c>
      <c r="B245" s="291" t="s">
        <v>78</v>
      </c>
      <c r="C245" s="292" t="s">
        <v>68</v>
      </c>
      <c r="D245" s="293" t="s">
        <v>466</v>
      </c>
      <c r="E245" s="455"/>
      <c r="F245" s="374"/>
      <c r="G245" s="374"/>
      <c r="H245" s="374"/>
      <c r="I245" s="374"/>
      <c r="J245" s="374"/>
      <c r="K245" s="374"/>
      <c r="L245" s="374"/>
      <c r="M245" s="375"/>
      <c r="O245" s="818"/>
    </row>
    <row r="246" spans="1:15" ht="29.4" customHeight="1" x14ac:dyDescent="0.3">
      <c r="A246" s="523" t="s">
        <v>919</v>
      </c>
      <c r="B246" s="291" t="s">
        <v>79</v>
      </c>
      <c r="C246" s="292" t="s">
        <v>68</v>
      </c>
      <c r="D246" s="293" t="s">
        <v>41</v>
      </c>
      <c r="E246" s="316" t="str">
        <f>+VI!E259</f>
        <v>-</v>
      </c>
      <c r="F246" s="316" t="str">
        <f>+VI!F259</f>
        <v>-</v>
      </c>
      <c r="G246" s="316" t="str">
        <f>+VI!G259</f>
        <v>-</v>
      </c>
      <c r="H246" s="316" t="str">
        <f>+VI!H259</f>
        <v>-</v>
      </c>
      <c r="I246" s="316" t="str">
        <f>+VI!I259</f>
        <v>-</v>
      </c>
      <c r="J246" s="316" t="str">
        <f>+VI!J259</f>
        <v>-</v>
      </c>
      <c r="K246" s="316" t="str">
        <f>+VI!K259</f>
        <v>-</v>
      </c>
      <c r="L246" s="316" t="str">
        <f>+VI!L259</f>
        <v>-</v>
      </c>
      <c r="M246" s="484" t="str">
        <f>+VI!M259</f>
        <v>-</v>
      </c>
      <c r="O246" s="818"/>
    </row>
    <row r="247" spans="1:15" x14ac:dyDescent="0.3">
      <c r="A247" s="523" t="s">
        <v>920</v>
      </c>
      <c r="B247" s="291" t="s">
        <v>86</v>
      </c>
      <c r="C247" s="292" t="s">
        <v>68</v>
      </c>
      <c r="D247" s="293" t="s">
        <v>506</v>
      </c>
      <c r="E247" s="455"/>
      <c r="F247" s="316">
        <f>+F241*F245</f>
        <v>0</v>
      </c>
      <c r="G247" s="316">
        <f t="shared" ref="G247:M247" si="202">+G241*G245</f>
        <v>0</v>
      </c>
      <c r="H247" s="316">
        <f t="shared" si="202"/>
        <v>0</v>
      </c>
      <c r="I247" s="316">
        <f t="shared" si="202"/>
        <v>0</v>
      </c>
      <c r="J247" s="316">
        <f t="shared" si="202"/>
        <v>0</v>
      </c>
      <c r="K247" s="316">
        <f t="shared" si="202"/>
        <v>0</v>
      </c>
      <c r="L247" s="316">
        <f t="shared" si="202"/>
        <v>0</v>
      </c>
      <c r="M247" s="484">
        <f t="shared" si="202"/>
        <v>0</v>
      </c>
      <c r="O247" s="818"/>
    </row>
    <row r="248" spans="1:15" ht="61.2" customHeight="1" x14ac:dyDescent="0.3">
      <c r="A248" s="523" t="s">
        <v>921</v>
      </c>
      <c r="B248" s="291" t="s">
        <v>69</v>
      </c>
      <c r="C248" s="292" t="s">
        <v>68</v>
      </c>
      <c r="D248" s="293" t="s">
        <v>464</v>
      </c>
      <c r="E248" s="455"/>
      <c r="F248" s="316">
        <f>+F242*F245</f>
        <v>0</v>
      </c>
      <c r="G248" s="316">
        <f t="shared" ref="G248:M248" si="203">+G242*G245</f>
        <v>0</v>
      </c>
      <c r="H248" s="316">
        <f t="shared" si="203"/>
        <v>0</v>
      </c>
      <c r="I248" s="316">
        <f t="shared" si="203"/>
        <v>0</v>
      </c>
      <c r="J248" s="316">
        <f t="shared" si="203"/>
        <v>0</v>
      </c>
      <c r="K248" s="316">
        <f t="shared" si="203"/>
        <v>0</v>
      </c>
      <c r="L248" s="316">
        <f t="shared" si="203"/>
        <v>0</v>
      </c>
      <c r="M248" s="484">
        <f t="shared" si="203"/>
        <v>0</v>
      </c>
      <c r="O248" s="818"/>
    </row>
    <row r="249" spans="1:15" ht="28.8" customHeight="1" x14ac:dyDescent="0.3">
      <c r="A249" s="523" t="s">
        <v>922</v>
      </c>
      <c r="B249" s="291" t="s">
        <v>70</v>
      </c>
      <c r="C249" s="292" t="s">
        <v>68</v>
      </c>
      <c r="D249" s="293"/>
      <c r="E249" s="316" t="str">
        <f>IF(E246="-","-",E244*E246)</f>
        <v>-</v>
      </c>
      <c r="F249" s="316" t="str">
        <f t="shared" ref="F249:M249" si="204">IF(F246="-","-",F244*F246)</f>
        <v>-</v>
      </c>
      <c r="G249" s="316" t="str">
        <f t="shared" si="204"/>
        <v>-</v>
      </c>
      <c r="H249" s="316" t="str">
        <f t="shared" si="204"/>
        <v>-</v>
      </c>
      <c r="I249" s="316" t="str">
        <f t="shared" si="204"/>
        <v>-</v>
      </c>
      <c r="J249" s="316" t="str">
        <f t="shared" si="204"/>
        <v>-</v>
      </c>
      <c r="K249" s="316" t="str">
        <f t="shared" si="204"/>
        <v>-</v>
      </c>
      <c r="L249" s="316" t="str">
        <f t="shared" si="204"/>
        <v>-</v>
      </c>
      <c r="M249" s="484" t="str">
        <f t="shared" si="204"/>
        <v>-</v>
      </c>
      <c r="O249" s="818"/>
    </row>
    <row r="250" spans="1:15" ht="15" thickBot="1" x14ac:dyDescent="0.35">
      <c r="A250" s="535" t="s">
        <v>923</v>
      </c>
      <c r="B250" s="294" t="s">
        <v>71</v>
      </c>
      <c r="C250" s="295" t="s">
        <v>68</v>
      </c>
      <c r="D250" s="296"/>
      <c r="E250" s="457" t="str">
        <f>IF(E246="-","-",E243*E246)</f>
        <v>-</v>
      </c>
      <c r="F250" s="457" t="str">
        <f t="shared" ref="F250:M250" si="205">IF(F246="-","-",F243*F246)</f>
        <v>-</v>
      </c>
      <c r="G250" s="457" t="str">
        <f t="shared" si="205"/>
        <v>-</v>
      </c>
      <c r="H250" s="457" t="str">
        <f t="shared" si="205"/>
        <v>-</v>
      </c>
      <c r="I250" s="457" t="str">
        <f t="shared" si="205"/>
        <v>-</v>
      </c>
      <c r="J250" s="457" t="str">
        <f t="shared" si="205"/>
        <v>-</v>
      </c>
      <c r="K250" s="457" t="str">
        <f t="shared" si="205"/>
        <v>-</v>
      </c>
      <c r="L250" s="457" t="str">
        <f t="shared" si="205"/>
        <v>-</v>
      </c>
      <c r="M250" s="503" t="str">
        <f t="shared" si="205"/>
        <v>-</v>
      </c>
      <c r="O250" s="818"/>
    </row>
    <row r="251" spans="1:15" s="812" customFormat="1" x14ac:dyDescent="0.3">
      <c r="A251" s="540" t="s">
        <v>924</v>
      </c>
      <c r="B251" s="288" t="s">
        <v>45</v>
      </c>
      <c r="C251" s="725"/>
      <c r="D251" s="323" t="s">
        <v>47</v>
      </c>
      <c r="E251" s="726" t="s">
        <v>29</v>
      </c>
      <c r="F251" s="726" t="s">
        <v>29</v>
      </c>
      <c r="G251" s="726" t="s">
        <v>29</v>
      </c>
      <c r="H251" s="726" t="s">
        <v>29</v>
      </c>
      <c r="I251" s="726" t="s">
        <v>29</v>
      </c>
      <c r="J251" s="726" t="s">
        <v>29</v>
      </c>
      <c r="K251" s="726" t="s">
        <v>29</v>
      </c>
      <c r="L251" s="726" t="s">
        <v>29</v>
      </c>
      <c r="M251" s="727" t="s">
        <v>29</v>
      </c>
      <c r="N251" s="951"/>
      <c r="O251" s="818"/>
    </row>
    <row r="252" spans="1:15" s="812" customFormat="1" x14ac:dyDescent="0.3">
      <c r="A252" s="932" t="s">
        <v>925</v>
      </c>
      <c r="B252" s="797" t="s">
        <v>57</v>
      </c>
      <c r="C252" s="302" t="s">
        <v>45</v>
      </c>
      <c r="D252" s="327" t="s">
        <v>75</v>
      </c>
      <c r="E252" s="374"/>
      <c r="F252" s="374"/>
      <c r="G252" s="374"/>
      <c r="H252" s="374"/>
      <c r="I252" s="374"/>
      <c r="J252" s="374"/>
      <c r="K252" s="374"/>
      <c r="L252" s="374"/>
      <c r="M252" s="375"/>
      <c r="N252" s="951"/>
      <c r="O252" s="818"/>
    </row>
    <row r="253" spans="1:15" s="812" customFormat="1" x14ac:dyDescent="0.3">
      <c r="A253" s="932" t="s">
        <v>926</v>
      </c>
      <c r="B253" s="797" t="s">
        <v>76</v>
      </c>
      <c r="C253" s="302" t="s">
        <v>45</v>
      </c>
      <c r="D253" s="327" t="s">
        <v>75</v>
      </c>
      <c r="E253" s="374"/>
      <c r="F253" s="374"/>
      <c r="G253" s="374"/>
      <c r="H253" s="374"/>
      <c r="I253" s="374"/>
      <c r="J253" s="374"/>
      <c r="K253" s="374"/>
      <c r="L253" s="374"/>
      <c r="M253" s="375"/>
      <c r="N253" s="951"/>
      <c r="O253" s="818"/>
    </row>
    <row r="254" spans="1:15" s="812" customFormat="1" ht="37.200000000000003" customHeight="1" x14ac:dyDescent="0.3">
      <c r="A254" s="932" t="s">
        <v>927</v>
      </c>
      <c r="B254" s="797" t="s">
        <v>65</v>
      </c>
      <c r="C254" s="302" t="s">
        <v>45</v>
      </c>
      <c r="D254" s="327" t="s">
        <v>77</v>
      </c>
      <c r="E254" s="374"/>
      <c r="F254" s="374"/>
      <c r="G254" s="374"/>
      <c r="H254" s="374"/>
      <c r="I254" s="374"/>
      <c r="J254" s="374"/>
      <c r="K254" s="374"/>
      <c r="L254" s="374"/>
      <c r="M254" s="375"/>
      <c r="N254" s="951"/>
      <c r="O254" s="818"/>
    </row>
    <row r="255" spans="1:15" s="812" customFormat="1" x14ac:dyDescent="0.3">
      <c r="A255" s="932" t="s">
        <v>928</v>
      </c>
      <c r="B255" s="797" t="s">
        <v>72</v>
      </c>
      <c r="C255" s="302" t="s">
        <v>45</v>
      </c>
      <c r="D255" s="327" t="s">
        <v>75</v>
      </c>
      <c r="E255" s="374"/>
      <c r="F255" s="374"/>
      <c r="G255" s="374"/>
      <c r="H255" s="374"/>
      <c r="I255" s="374"/>
      <c r="J255" s="374"/>
      <c r="K255" s="374"/>
      <c r="L255" s="374"/>
      <c r="M255" s="375"/>
      <c r="N255" s="951"/>
      <c r="O255" s="818"/>
    </row>
    <row r="256" spans="1:15" s="812" customFormat="1" ht="28.8" customHeight="1" x14ac:dyDescent="0.3">
      <c r="A256" s="932" t="s">
        <v>929</v>
      </c>
      <c r="B256" s="797" t="s">
        <v>67</v>
      </c>
      <c r="C256" s="302" t="s">
        <v>45</v>
      </c>
      <c r="D256" s="327"/>
      <c r="E256" s="374"/>
      <c r="F256" s="731">
        <f>+E256+F252-F253-F254-F255</f>
        <v>0</v>
      </c>
      <c r="G256" s="731">
        <f t="shared" ref="G256" si="206">+F256+G252-G253-G254-G255</f>
        <v>0</v>
      </c>
      <c r="H256" s="731">
        <f t="shared" ref="H256" si="207">+G256+H252-H253-H254-H255</f>
        <v>0</v>
      </c>
      <c r="I256" s="731">
        <f t="shared" ref="I256" si="208">+H256+I252-I253-I254-I255</f>
        <v>0</v>
      </c>
      <c r="J256" s="731">
        <f t="shared" ref="J256" si="209">+I256+J252-J253-J254-J255</f>
        <v>0</v>
      </c>
      <c r="K256" s="731">
        <f t="shared" ref="K256" si="210">+J256+K252-K253-K254-K255</f>
        <v>0</v>
      </c>
      <c r="L256" s="731">
        <f t="shared" ref="L256" si="211">+K256+L252-L253-L254-L255</f>
        <v>0</v>
      </c>
      <c r="M256" s="732">
        <f t="shared" ref="M256" si="212">+L256+M252-M253-M254-M255</f>
        <v>0</v>
      </c>
      <c r="N256" s="951"/>
      <c r="O256" s="818"/>
    </row>
    <row r="257" spans="1:15" s="812" customFormat="1" ht="73.8" customHeight="1" x14ac:dyDescent="0.3">
      <c r="A257" s="932" t="s">
        <v>930</v>
      </c>
      <c r="B257" s="797" t="s">
        <v>78</v>
      </c>
      <c r="C257" s="729" t="s">
        <v>68</v>
      </c>
      <c r="D257" s="327" t="s">
        <v>39</v>
      </c>
      <c r="E257" s="946"/>
      <c r="F257" s="374"/>
      <c r="G257" s="374"/>
      <c r="H257" s="374"/>
      <c r="I257" s="374"/>
      <c r="J257" s="374"/>
      <c r="K257" s="374"/>
      <c r="L257" s="374"/>
      <c r="M257" s="375"/>
      <c r="N257" s="951"/>
      <c r="O257" s="818"/>
    </row>
    <row r="258" spans="1:15" s="812" customFormat="1" ht="30" customHeight="1" x14ac:dyDescent="0.3">
      <c r="A258" s="932" t="s">
        <v>931</v>
      </c>
      <c r="B258" s="797" t="s">
        <v>79</v>
      </c>
      <c r="C258" s="729" t="s">
        <v>68</v>
      </c>
      <c r="D258" s="327" t="s">
        <v>41</v>
      </c>
      <c r="E258" s="731" t="str">
        <f>+VI!E272</f>
        <v>-</v>
      </c>
      <c r="F258" s="731" t="str">
        <f>+VI!F272</f>
        <v>-</v>
      </c>
      <c r="G258" s="731" t="str">
        <f>+VI!G272</f>
        <v>-</v>
      </c>
      <c r="H258" s="731" t="str">
        <f>+VI!H272</f>
        <v>-</v>
      </c>
      <c r="I258" s="731" t="str">
        <f>+VI!I272</f>
        <v>-</v>
      </c>
      <c r="J258" s="731" t="str">
        <f>+VI!J272</f>
        <v>-</v>
      </c>
      <c r="K258" s="731" t="str">
        <f>+VI!K272</f>
        <v>-</v>
      </c>
      <c r="L258" s="731" t="str">
        <f>+VI!L272</f>
        <v>-</v>
      </c>
      <c r="M258" s="732" t="str">
        <f>+VI!M272</f>
        <v>-</v>
      </c>
      <c r="N258" s="951"/>
      <c r="O258" s="818"/>
    </row>
    <row r="259" spans="1:15" s="812" customFormat="1" x14ac:dyDescent="0.3">
      <c r="A259" s="932" t="s">
        <v>932</v>
      </c>
      <c r="B259" s="797" t="s">
        <v>86</v>
      </c>
      <c r="C259" s="729" t="s">
        <v>68</v>
      </c>
      <c r="D259" s="327" t="s">
        <v>506</v>
      </c>
      <c r="E259" s="946"/>
      <c r="F259" s="731">
        <f>+F253*F257</f>
        <v>0</v>
      </c>
      <c r="G259" s="731">
        <f t="shared" ref="G259:M259" si="213">+G253*G257</f>
        <v>0</v>
      </c>
      <c r="H259" s="731">
        <f t="shared" si="213"/>
        <v>0</v>
      </c>
      <c r="I259" s="731">
        <f t="shared" si="213"/>
        <v>0</v>
      </c>
      <c r="J259" s="731">
        <f t="shared" si="213"/>
        <v>0</v>
      </c>
      <c r="K259" s="731">
        <f t="shared" si="213"/>
        <v>0</v>
      </c>
      <c r="L259" s="731">
        <f t="shared" si="213"/>
        <v>0</v>
      </c>
      <c r="M259" s="732">
        <f t="shared" si="213"/>
        <v>0</v>
      </c>
      <c r="N259" s="951"/>
      <c r="O259" s="818"/>
    </row>
    <row r="260" spans="1:15" s="812" customFormat="1" ht="66.599999999999994" customHeight="1" x14ac:dyDescent="0.3">
      <c r="A260" s="932" t="s">
        <v>933</v>
      </c>
      <c r="B260" s="797" t="s">
        <v>69</v>
      </c>
      <c r="C260" s="729" t="s">
        <v>68</v>
      </c>
      <c r="D260" s="327" t="s">
        <v>464</v>
      </c>
      <c r="E260" s="946"/>
      <c r="F260" s="731">
        <f>+F254*F257</f>
        <v>0</v>
      </c>
      <c r="G260" s="731">
        <f t="shared" ref="G260:M260" si="214">+G254*G257</f>
        <v>0</v>
      </c>
      <c r="H260" s="731">
        <f t="shared" si="214"/>
        <v>0</v>
      </c>
      <c r="I260" s="731">
        <f t="shared" si="214"/>
        <v>0</v>
      </c>
      <c r="J260" s="731">
        <f t="shared" si="214"/>
        <v>0</v>
      </c>
      <c r="K260" s="731">
        <f t="shared" si="214"/>
        <v>0</v>
      </c>
      <c r="L260" s="731">
        <f t="shared" si="214"/>
        <v>0</v>
      </c>
      <c r="M260" s="732">
        <f t="shared" si="214"/>
        <v>0</v>
      </c>
      <c r="N260" s="951"/>
      <c r="O260" s="818"/>
    </row>
    <row r="261" spans="1:15" s="812" customFormat="1" ht="28.8" customHeight="1" x14ac:dyDescent="0.3">
      <c r="A261" s="932" t="s">
        <v>934</v>
      </c>
      <c r="B261" s="797" t="s">
        <v>70</v>
      </c>
      <c r="C261" s="729" t="s">
        <v>68</v>
      </c>
      <c r="D261" s="327"/>
      <c r="E261" s="731" t="str">
        <f>IF(E258="-","-",E256*E258)</f>
        <v>-</v>
      </c>
      <c r="F261" s="731" t="str">
        <f t="shared" ref="F261:M261" si="215">IF(F258="-","-",F256*F258)</f>
        <v>-</v>
      </c>
      <c r="G261" s="731" t="str">
        <f t="shared" si="215"/>
        <v>-</v>
      </c>
      <c r="H261" s="731" t="str">
        <f t="shared" si="215"/>
        <v>-</v>
      </c>
      <c r="I261" s="731" t="str">
        <f t="shared" si="215"/>
        <v>-</v>
      </c>
      <c r="J261" s="731" t="str">
        <f t="shared" si="215"/>
        <v>-</v>
      </c>
      <c r="K261" s="731" t="str">
        <f t="shared" si="215"/>
        <v>-</v>
      </c>
      <c r="L261" s="731" t="str">
        <f t="shared" si="215"/>
        <v>-</v>
      </c>
      <c r="M261" s="732" t="str">
        <f t="shared" si="215"/>
        <v>-</v>
      </c>
      <c r="N261" s="951"/>
      <c r="O261" s="818"/>
    </row>
    <row r="262" spans="1:15" s="812" customFormat="1" x14ac:dyDescent="0.3">
      <c r="A262" s="933" t="s">
        <v>935</v>
      </c>
      <c r="B262" s="941" t="s">
        <v>71</v>
      </c>
      <c r="C262" s="942" t="s">
        <v>68</v>
      </c>
      <c r="D262" s="943"/>
      <c r="E262" s="948" t="str">
        <f>IF(E258="-","-",E255*E258)</f>
        <v>-</v>
      </c>
      <c r="F262" s="948" t="str">
        <f t="shared" ref="F262:M262" si="216">IF(F258="-","-",F255*F258)</f>
        <v>-</v>
      </c>
      <c r="G262" s="948" t="str">
        <f t="shared" si="216"/>
        <v>-</v>
      </c>
      <c r="H262" s="948" t="str">
        <f t="shared" si="216"/>
        <v>-</v>
      </c>
      <c r="I262" s="948" t="str">
        <f t="shared" si="216"/>
        <v>-</v>
      </c>
      <c r="J262" s="948" t="str">
        <f t="shared" si="216"/>
        <v>-</v>
      </c>
      <c r="K262" s="948" t="str">
        <f t="shared" si="216"/>
        <v>-</v>
      </c>
      <c r="L262" s="948" t="str">
        <f t="shared" si="216"/>
        <v>-</v>
      </c>
      <c r="M262" s="949" t="str">
        <f t="shared" si="216"/>
        <v>-</v>
      </c>
      <c r="N262" s="951"/>
      <c r="O262" s="818"/>
    </row>
    <row r="263" spans="1:15" s="812" customFormat="1" x14ac:dyDescent="0.3">
      <c r="A263" s="784" t="s">
        <v>45</v>
      </c>
      <c r="B263" s="789"/>
      <c r="C263" s="790"/>
      <c r="D263" s="785"/>
      <c r="E263" s="960"/>
      <c r="F263" s="960"/>
      <c r="G263" s="960"/>
      <c r="H263" s="960"/>
      <c r="I263" s="960"/>
      <c r="J263" s="960"/>
      <c r="K263" s="960"/>
      <c r="L263" s="960"/>
      <c r="M263" s="961"/>
      <c r="N263" s="951"/>
      <c r="O263" s="818"/>
    </row>
    <row r="264" spans="1:15" ht="15" thickBot="1" x14ac:dyDescent="0.35">
      <c r="A264" s="478" t="s">
        <v>936</v>
      </c>
      <c r="B264" s="297" t="s">
        <v>81</v>
      </c>
      <c r="C264" s="286"/>
      <c r="D264" s="299"/>
      <c r="E264" s="463" t="s">
        <v>29</v>
      </c>
      <c r="F264" s="463" t="s">
        <v>29</v>
      </c>
      <c r="G264" s="463" t="s">
        <v>29</v>
      </c>
      <c r="H264" s="463" t="s">
        <v>29</v>
      </c>
      <c r="I264" s="463" t="s">
        <v>29</v>
      </c>
      <c r="J264" s="463" t="s">
        <v>29</v>
      </c>
      <c r="K264" s="463" t="s">
        <v>29</v>
      </c>
      <c r="L264" s="463" t="s">
        <v>29</v>
      </c>
      <c r="M264" s="507" t="s">
        <v>29</v>
      </c>
      <c r="O264" s="818"/>
    </row>
    <row r="265" spans="1:15" x14ac:dyDescent="0.3">
      <c r="A265" s="322" t="s">
        <v>937</v>
      </c>
      <c r="B265" s="288" t="s">
        <v>45</v>
      </c>
      <c r="C265" s="289"/>
      <c r="D265" s="290"/>
      <c r="E265" s="464" t="s">
        <v>29</v>
      </c>
      <c r="F265" s="464" t="s">
        <v>29</v>
      </c>
      <c r="G265" s="464" t="s">
        <v>29</v>
      </c>
      <c r="H265" s="464" t="s">
        <v>29</v>
      </c>
      <c r="I265" s="464" t="s">
        <v>29</v>
      </c>
      <c r="J265" s="464" t="s">
        <v>29</v>
      </c>
      <c r="K265" s="464" t="s">
        <v>29</v>
      </c>
      <c r="L265" s="464" t="s">
        <v>29</v>
      </c>
      <c r="M265" s="508" t="s">
        <v>29</v>
      </c>
      <c r="O265" s="818"/>
    </row>
    <row r="266" spans="1:15" x14ac:dyDescent="0.3">
      <c r="A266" s="523" t="s">
        <v>82</v>
      </c>
      <c r="B266" s="291" t="s">
        <v>361</v>
      </c>
      <c r="C266" s="302"/>
      <c r="D266" s="293" t="s">
        <v>362</v>
      </c>
      <c r="E266" s="374"/>
      <c r="F266" s="374"/>
      <c r="G266" s="374"/>
      <c r="H266" s="374"/>
      <c r="I266" s="374"/>
      <c r="J266" s="374"/>
      <c r="K266" s="374"/>
      <c r="L266" s="374"/>
      <c r="M266" s="375"/>
      <c r="O266" s="818"/>
    </row>
    <row r="267" spans="1:15" x14ac:dyDescent="0.3">
      <c r="A267" s="523" t="s">
        <v>83</v>
      </c>
      <c r="B267" s="291" t="s">
        <v>85</v>
      </c>
      <c r="C267" s="292" t="s">
        <v>68</v>
      </c>
      <c r="D267" s="293"/>
      <c r="E267" s="374"/>
      <c r="F267" s="374"/>
      <c r="G267" s="374"/>
      <c r="H267" s="374"/>
      <c r="I267" s="374"/>
      <c r="J267" s="374"/>
      <c r="K267" s="374"/>
      <c r="L267" s="374"/>
      <c r="M267" s="375"/>
      <c r="O267" s="818"/>
    </row>
    <row r="268" spans="1:15" ht="15" thickBot="1" x14ac:dyDescent="0.35">
      <c r="A268" s="535" t="s">
        <v>84</v>
      </c>
      <c r="B268" s="294" t="s">
        <v>86</v>
      </c>
      <c r="C268" s="295" t="s">
        <v>68</v>
      </c>
      <c r="D268" s="296"/>
      <c r="E268" s="465">
        <f>ROUND(E266*E267,0)</f>
        <v>0</v>
      </c>
      <c r="F268" s="465">
        <f t="shared" ref="F268:M268" si="217">ROUND(F266*F267,0)</f>
        <v>0</v>
      </c>
      <c r="G268" s="465">
        <f t="shared" si="217"/>
        <v>0</v>
      </c>
      <c r="H268" s="465">
        <f t="shared" si="217"/>
        <v>0</v>
      </c>
      <c r="I268" s="465">
        <f t="shared" si="217"/>
        <v>0</v>
      </c>
      <c r="J268" s="465">
        <f t="shared" si="217"/>
        <v>0</v>
      </c>
      <c r="K268" s="465">
        <f t="shared" si="217"/>
        <v>0</v>
      </c>
      <c r="L268" s="465">
        <f t="shared" si="217"/>
        <v>0</v>
      </c>
      <c r="M268" s="509">
        <f t="shared" si="217"/>
        <v>0</v>
      </c>
      <c r="O268" s="818"/>
    </row>
    <row r="269" spans="1:15" x14ac:dyDescent="0.3">
      <c r="A269" s="322" t="s">
        <v>938</v>
      </c>
      <c r="B269" s="288" t="s">
        <v>45</v>
      </c>
      <c r="C269" s="289"/>
      <c r="D269" s="290"/>
      <c r="E269" s="464" t="s">
        <v>29</v>
      </c>
      <c r="F269" s="464" t="s">
        <v>29</v>
      </c>
      <c r="G269" s="464" t="s">
        <v>29</v>
      </c>
      <c r="H269" s="464" t="s">
        <v>29</v>
      </c>
      <c r="I269" s="464" t="s">
        <v>29</v>
      </c>
      <c r="J269" s="464" t="s">
        <v>29</v>
      </c>
      <c r="K269" s="464" t="s">
        <v>29</v>
      </c>
      <c r="L269" s="464" t="s">
        <v>29</v>
      </c>
      <c r="M269" s="508" t="s">
        <v>29</v>
      </c>
      <c r="O269" s="818"/>
    </row>
    <row r="270" spans="1:15" x14ac:dyDescent="0.3">
      <c r="A270" s="523" t="s">
        <v>250</v>
      </c>
      <c r="B270" s="291" t="s">
        <v>361</v>
      </c>
      <c r="C270" s="302"/>
      <c r="D270" s="293" t="s">
        <v>362</v>
      </c>
      <c r="E270" s="374"/>
      <c r="F270" s="374"/>
      <c r="G270" s="374"/>
      <c r="H270" s="374"/>
      <c r="I270" s="374"/>
      <c r="J270" s="374"/>
      <c r="K270" s="374"/>
      <c r="L270" s="374"/>
      <c r="M270" s="375"/>
      <c r="O270" s="818"/>
    </row>
    <row r="271" spans="1:15" x14ac:dyDescent="0.3">
      <c r="A271" s="523" t="s">
        <v>376</v>
      </c>
      <c r="B271" s="291" t="s">
        <v>85</v>
      </c>
      <c r="C271" s="292" t="s">
        <v>68</v>
      </c>
      <c r="D271" s="293"/>
      <c r="E271" s="374"/>
      <c r="F271" s="374"/>
      <c r="G271" s="374"/>
      <c r="H271" s="374"/>
      <c r="I271" s="374"/>
      <c r="J271" s="374"/>
      <c r="K271" s="374"/>
      <c r="L271" s="374"/>
      <c r="M271" s="375"/>
      <c r="O271" s="818"/>
    </row>
    <row r="272" spans="1:15" ht="15" thickBot="1" x14ac:dyDescent="0.35">
      <c r="A272" s="535" t="s">
        <v>382</v>
      </c>
      <c r="B272" s="294" t="s">
        <v>86</v>
      </c>
      <c r="C272" s="295" t="s">
        <v>68</v>
      </c>
      <c r="D272" s="296"/>
      <c r="E272" s="465">
        <f>ROUND(E270*E271,0)</f>
        <v>0</v>
      </c>
      <c r="F272" s="465">
        <f t="shared" ref="F272" si="218">ROUND(F270*F271,0)</f>
        <v>0</v>
      </c>
      <c r="G272" s="465">
        <f t="shared" ref="G272" si="219">ROUND(G270*G271,0)</f>
        <v>0</v>
      </c>
      <c r="H272" s="465">
        <f t="shared" ref="H272" si="220">ROUND(H270*H271,0)</f>
        <v>0</v>
      </c>
      <c r="I272" s="465">
        <f t="shared" ref="I272" si="221">ROUND(I270*I271,0)</f>
        <v>0</v>
      </c>
      <c r="J272" s="465">
        <f t="shared" ref="J272" si="222">ROUND(J270*J271,0)</f>
        <v>0</v>
      </c>
      <c r="K272" s="465">
        <f t="shared" ref="K272" si="223">ROUND(K270*K271,0)</f>
        <v>0</v>
      </c>
      <c r="L272" s="465">
        <f t="shared" ref="L272" si="224">ROUND(L270*L271,0)</f>
        <v>0</v>
      </c>
      <c r="M272" s="509">
        <f t="shared" ref="M272" si="225">ROUND(M270*M271,0)</f>
        <v>0</v>
      </c>
      <c r="O272" s="818"/>
    </row>
    <row r="273" spans="1:15" x14ac:dyDescent="0.3">
      <c r="A273" s="322" t="s">
        <v>939</v>
      </c>
      <c r="B273" s="288" t="s">
        <v>45</v>
      </c>
      <c r="C273" s="289"/>
      <c r="D273" s="290"/>
      <c r="E273" s="464" t="s">
        <v>29</v>
      </c>
      <c r="F273" s="464" t="s">
        <v>29</v>
      </c>
      <c r="G273" s="464" t="s">
        <v>29</v>
      </c>
      <c r="H273" s="464" t="s">
        <v>29</v>
      </c>
      <c r="I273" s="464" t="s">
        <v>29</v>
      </c>
      <c r="J273" s="464" t="s">
        <v>29</v>
      </c>
      <c r="K273" s="464" t="s">
        <v>29</v>
      </c>
      <c r="L273" s="464" t="s">
        <v>29</v>
      </c>
      <c r="M273" s="508" t="s">
        <v>29</v>
      </c>
      <c r="O273" s="818"/>
    </row>
    <row r="274" spans="1:15" x14ac:dyDescent="0.3">
      <c r="A274" s="523" t="s">
        <v>251</v>
      </c>
      <c r="B274" s="291" t="s">
        <v>361</v>
      </c>
      <c r="C274" s="302"/>
      <c r="D274" s="293" t="s">
        <v>362</v>
      </c>
      <c r="E274" s="374"/>
      <c r="F274" s="374"/>
      <c r="G274" s="374"/>
      <c r="H274" s="374"/>
      <c r="I274" s="374"/>
      <c r="J274" s="374"/>
      <c r="K274" s="374"/>
      <c r="L274" s="374"/>
      <c r="M274" s="375"/>
      <c r="O274" s="818"/>
    </row>
    <row r="275" spans="1:15" x14ac:dyDescent="0.3">
      <c r="A275" s="523" t="s">
        <v>384</v>
      </c>
      <c r="B275" s="291" t="s">
        <v>85</v>
      </c>
      <c r="C275" s="292" t="s">
        <v>68</v>
      </c>
      <c r="D275" s="293"/>
      <c r="E275" s="374"/>
      <c r="F275" s="374"/>
      <c r="G275" s="374"/>
      <c r="H275" s="374"/>
      <c r="I275" s="374"/>
      <c r="J275" s="374"/>
      <c r="K275" s="374"/>
      <c r="L275" s="374"/>
      <c r="M275" s="375"/>
      <c r="O275" s="818"/>
    </row>
    <row r="276" spans="1:15" ht="15" thickBot="1" x14ac:dyDescent="0.35">
      <c r="A276" s="535" t="s">
        <v>390</v>
      </c>
      <c r="B276" s="294" t="s">
        <v>86</v>
      </c>
      <c r="C276" s="295" t="s">
        <v>68</v>
      </c>
      <c r="D276" s="296"/>
      <c r="E276" s="465">
        <f>ROUND(E274*E275,0)</f>
        <v>0</v>
      </c>
      <c r="F276" s="465">
        <f t="shared" ref="F276" si="226">ROUND(F274*F275,0)</f>
        <v>0</v>
      </c>
      <c r="G276" s="465">
        <f t="shared" ref="G276" si="227">ROUND(G274*G275,0)</f>
        <v>0</v>
      </c>
      <c r="H276" s="465">
        <f t="shared" ref="H276" si="228">ROUND(H274*H275,0)</f>
        <v>0</v>
      </c>
      <c r="I276" s="465">
        <f t="shared" ref="I276" si="229">ROUND(I274*I275,0)</f>
        <v>0</v>
      </c>
      <c r="J276" s="465">
        <f t="shared" ref="J276" si="230">ROUND(J274*J275,0)</f>
        <v>0</v>
      </c>
      <c r="K276" s="465">
        <f t="shared" ref="K276" si="231">ROUND(K274*K275,0)</f>
        <v>0</v>
      </c>
      <c r="L276" s="465">
        <f t="shared" ref="L276" si="232">ROUND(L274*L275,0)</f>
        <v>0</v>
      </c>
      <c r="M276" s="509">
        <f t="shared" ref="M276" si="233">ROUND(M274*M275,0)</f>
        <v>0</v>
      </c>
      <c r="O276" s="818"/>
    </row>
    <row r="277" spans="1:15" x14ac:dyDescent="0.3">
      <c r="A277" s="322" t="s">
        <v>940</v>
      </c>
      <c r="B277" s="288" t="s">
        <v>45</v>
      </c>
      <c r="C277" s="289"/>
      <c r="D277" s="290"/>
      <c r="E277" s="464" t="s">
        <v>29</v>
      </c>
      <c r="F277" s="464" t="s">
        <v>29</v>
      </c>
      <c r="G277" s="464" t="s">
        <v>29</v>
      </c>
      <c r="H277" s="464" t="s">
        <v>29</v>
      </c>
      <c r="I277" s="464" t="s">
        <v>29</v>
      </c>
      <c r="J277" s="464" t="s">
        <v>29</v>
      </c>
      <c r="K277" s="464" t="s">
        <v>29</v>
      </c>
      <c r="L277" s="464" t="s">
        <v>29</v>
      </c>
      <c r="M277" s="508" t="s">
        <v>29</v>
      </c>
      <c r="O277" s="818"/>
    </row>
    <row r="278" spans="1:15" x14ac:dyDescent="0.3">
      <c r="A278" s="523" t="s">
        <v>252</v>
      </c>
      <c r="B278" s="291" t="s">
        <v>361</v>
      </c>
      <c r="C278" s="302"/>
      <c r="D278" s="293" t="s">
        <v>362</v>
      </c>
      <c r="E278" s="374"/>
      <c r="F278" s="374"/>
      <c r="G278" s="374"/>
      <c r="H278" s="374"/>
      <c r="I278" s="374"/>
      <c r="J278" s="374"/>
      <c r="K278" s="374"/>
      <c r="L278" s="374"/>
      <c r="M278" s="375"/>
      <c r="O278" s="818"/>
    </row>
    <row r="279" spans="1:15" x14ac:dyDescent="0.3">
      <c r="A279" s="523" t="s">
        <v>396</v>
      </c>
      <c r="B279" s="291" t="s">
        <v>85</v>
      </c>
      <c r="C279" s="292" t="s">
        <v>68</v>
      </c>
      <c r="D279" s="293"/>
      <c r="E279" s="374"/>
      <c r="F279" s="374"/>
      <c r="G279" s="374"/>
      <c r="H279" s="374"/>
      <c r="I279" s="374"/>
      <c r="J279" s="374"/>
      <c r="K279" s="374"/>
      <c r="L279" s="374"/>
      <c r="M279" s="375"/>
      <c r="O279" s="818"/>
    </row>
    <row r="280" spans="1:15" ht="15" thickBot="1" x14ac:dyDescent="0.35">
      <c r="A280" s="535" t="s">
        <v>402</v>
      </c>
      <c r="B280" s="294" t="s">
        <v>86</v>
      </c>
      <c r="C280" s="295" t="s">
        <v>68</v>
      </c>
      <c r="D280" s="296"/>
      <c r="E280" s="465">
        <f>ROUND(E278*E279,0)</f>
        <v>0</v>
      </c>
      <c r="F280" s="465">
        <f t="shared" ref="F280" si="234">ROUND(F278*F279,0)</f>
        <v>0</v>
      </c>
      <c r="G280" s="465">
        <f t="shared" ref="G280" si="235">ROUND(G278*G279,0)</f>
        <v>0</v>
      </c>
      <c r="H280" s="465">
        <f t="shared" ref="H280" si="236">ROUND(H278*H279,0)</f>
        <v>0</v>
      </c>
      <c r="I280" s="465">
        <f t="shared" ref="I280" si="237">ROUND(I278*I279,0)</f>
        <v>0</v>
      </c>
      <c r="J280" s="465">
        <f t="shared" ref="J280" si="238">ROUND(J278*J279,0)</f>
        <v>0</v>
      </c>
      <c r="K280" s="465">
        <f t="shared" ref="K280" si="239">ROUND(K278*K279,0)</f>
        <v>0</v>
      </c>
      <c r="L280" s="465">
        <f t="shared" ref="L280" si="240">ROUND(L278*L279,0)</f>
        <v>0</v>
      </c>
      <c r="M280" s="509">
        <f t="shared" ref="M280" si="241">ROUND(M278*M279,0)</f>
        <v>0</v>
      </c>
      <c r="O280" s="818"/>
    </row>
    <row r="281" spans="1:15" x14ac:dyDescent="0.3">
      <c r="A281" s="724" t="s">
        <v>941</v>
      </c>
      <c r="B281" s="288" t="s">
        <v>45</v>
      </c>
      <c r="C281" s="289"/>
      <c r="D281" s="290"/>
      <c r="E281" s="464" t="s">
        <v>29</v>
      </c>
      <c r="F281" s="464" t="s">
        <v>29</v>
      </c>
      <c r="G281" s="464" t="s">
        <v>29</v>
      </c>
      <c r="H281" s="464" t="s">
        <v>29</v>
      </c>
      <c r="I281" s="464" t="s">
        <v>29</v>
      </c>
      <c r="J281" s="464" t="s">
        <v>29</v>
      </c>
      <c r="K281" s="464" t="s">
        <v>29</v>
      </c>
      <c r="L281" s="464" t="s">
        <v>29</v>
      </c>
      <c r="M281" s="508" t="s">
        <v>29</v>
      </c>
      <c r="O281" s="818"/>
    </row>
    <row r="282" spans="1:15" x14ac:dyDescent="0.3">
      <c r="A282" s="357" t="s">
        <v>253</v>
      </c>
      <c r="B282" s="291" t="s">
        <v>361</v>
      </c>
      <c r="C282" s="302"/>
      <c r="D282" s="293" t="s">
        <v>362</v>
      </c>
      <c r="E282" s="374"/>
      <c r="F282" s="374"/>
      <c r="G282" s="374"/>
      <c r="H282" s="374"/>
      <c r="I282" s="374"/>
      <c r="J282" s="374"/>
      <c r="K282" s="374"/>
      <c r="L282" s="374"/>
      <c r="M282" s="375"/>
      <c r="O282" s="818"/>
    </row>
    <row r="283" spans="1:15" x14ac:dyDescent="0.3">
      <c r="A283" s="357" t="s">
        <v>363</v>
      </c>
      <c r="B283" s="291" t="s">
        <v>85</v>
      </c>
      <c r="C283" s="292" t="s">
        <v>68</v>
      </c>
      <c r="D283" s="293"/>
      <c r="E283" s="374"/>
      <c r="F283" s="374"/>
      <c r="G283" s="374"/>
      <c r="H283" s="374"/>
      <c r="I283" s="374"/>
      <c r="J283" s="374"/>
      <c r="K283" s="374"/>
      <c r="L283" s="374"/>
      <c r="M283" s="375"/>
      <c r="O283" s="818"/>
    </row>
    <row r="284" spans="1:15" ht="15" thickBot="1" x14ac:dyDescent="0.35">
      <c r="A284" s="357" t="s">
        <v>367</v>
      </c>
      <c r="B284" s="294" t="s">
        <v>86</v>
      </c>
      <c r="C284" s="295" t="s">
        <v>68</v>
      </c>
      <c r="D284" s="296"/>
      <c r="E284" s="465">
        <f>ROUND(E282*E283,0)</f>
        <v>0</v>
      </c>
      <c r="F284" s="465">
        <f t="shared" ref="F284:M284" si="242">ROUND(F282*F283,0)</f>
        <v>0</v>
      </c>
      <c r="G284" s="465">
        <f t="shared" si="242"/>
        <v>0</v>
      </c>
      <c r="H284" s="465">
        <f t="shared" si="242"/>
        <v>0</v>
      </c>
      <c r="I284" s="465">
        <f t="shared" si="242"/>
        <v>0</v>
      </c>
      <c r="J284" s="465">
        <f t="shared" si="242"/>
        <v>0</v>
      </c>
      <c r="K284" s="465">
        <f t="shared" si="242"/>
        <v>0</v>
      </c>
      <c r="L284" s="465">
        <f t="shared" si="242"/>
        <v>0</v>
      </c>
      <c r="M284" s="509">
        <f t="shared" si="242"/>
        <v>0</v>
      </c>
      <c r="O284" s="818"/>
    </row>
    <row r="285" spans="1:15" s="812" customFormat="1" x14ac:dyDescent="0.3">
      <c r="A285" s="540" t="s">
        <v>1049</v>
      </c>
      <c r="B285" s="288" t="s">
        <v>1339</v>
      </c>
      <c r="C285" s="725"/>
      <c r="D285" s="323"/>
      <c r="E285" s="954" t="s">
        <v>29</v>
      </c>
      <c r="F285" s="954" t="s">
        <v>29</v>
      </c>
      <c r="G285" s="954" t="s">
        <v>29</v>
      </c>
      <c r="H285" s="954" t="s">
        <v>29</v>
      </c>
      <c r="I285" s="954" t="s">
        <v>29</v>
      </c>
      <c r="J285" s="954" t="s">
        <v>29</v>
      </c>
      <c r="K285" s="954" t="s">
        <v>29</v>
      </c>
      <c r="L285" s="954" t="s">
        <v>29</v>
      </c>
      <c r="M285" s="955" t="s">
        <v>29</v>
      </c>
      <c r="N285" s="951"/>
      <c r="O285" s="818"/>
    </row>
    <row r="286" spans="1:15" s="812" customFormat="1" x14ac:dyDescent="0.3">
      <c r="A286" s="932" t="s">
        <v>1050</v>
      </c>
      <c r="B286" s="797" t="s">
        <v>361</v>
      </c>
      <c r="C286" s="302"/>
      <c r="D286" s="327" t="s">
        <v>362</v>
      </c>
      <c r="E286" s="374"/>
      <c r="F286" s="374"/>
      <c r="G286" s="374"/>
      <c r="H286" s="374"/>
      <c r="I286" s="374"/>
      <c r="J286" s="374"/>
      <c r="K286" s="374"/>
      <c r="L286" s="374"/>
      <c r="M286" s="375"/>
      <c r="N286" s="951"/>
      <c r="O286" s="818"/>
    </row>
    <row r="287" spans="1:15" s="812" customFormat="1" x14ac:dyDescent="0.3">
      <c r="A287" s="932" t="s">
        <v>1051</v>
      </c>
      <c r="B287" s="797" t="s">
        <v>85</v>
      </c>
      <c r="C287" s="729" t="s">
        <v>68</v>
      </c>
      <c r="D287" s="327"/>
      <c r="E287" s="374"/>
      <c r="F287" s="374"/>
      <c r="G287" s="374"/>
      <c r="H287" s="374"/>
      <c r="I287" s="374"/>
      <c r="J287" s="374"/>
      <c r="K287" s="374"/>
      <c r="L287" s="374"/>
      <c r="M287" s="375"/>
      <c r="N287" s="951"/>
      <c r="O287" s="818"/>
    </row>
    <row r="288" spans="1:15" s="812" customFormat="1" x14ac:dyDescent="0.3">
      <c r="A288" s="933" t="s">
        <v>1313</v>
      </c>
      <c r="B288" s="941" t="s">
        <v>86</v>
      </c>
      <c r="C288" s="942" t="s">
        <v>68</v>
      </c>
      <c r="D288" s="943"/>
      <c r="E288" s="956">
        <f>ROUND(E286*E287,0)</f>
        <v>0</v>
      </c>
      <c r="F288" s="956">
        <f t="shared" ref="F288:M288" si="243">ROUND(F286*F287,0)</f>
        <v>0</v>
      </c>
      <c r="G288" s="956">
        <f t="shared" si="243"/>
        <v>0</v>
      </c>
      <c r="H288" s="956">
        <f t="shared" si="243"/>
        <v>0</v>
      </c>
      <c r="I288" s="956">
        <f t="shared" si="243"/>
        <v>0</v>
      </c>
      <c r="J288" s="956">
        <f t="shared" si="243"/>
        <v>0</v>
      </c>
      <c r="K288" s="956">
        <f t="shared" si="243"/>
        <v>0</v>
      </c>
      <c r="L288" s="956">
        <f t="shared" si="243"/>
        <v>0</v>
      </c>
      <c r="M288" s="957">
        <f t="shared" si="243"/>
        <v>0</v>
      </c>
      <c r="N288" s="951"/>
      <c r="O288" s="818"/>
    </row>
    <row r="289" spans="1:15" s="812" customFormat="1" x14ac:dyDescent="0.3">
      <c r="A289" s="784" t="s">
        <v>45</v>
      </c>
      <c r="B289" s="789" t="s">
        <v>45</v>
      </c>
      <c r="C289" s="790"/>
      <c r="D289" s="785"/>
      <c r="E289" s="962"/>
      <c r="F289" s="962"/>
      <c r="G289" s="962"/>
      <c r="H289" s="962"/>
      <c r="I289" s="962"/>
      <c r="J289" s="962"/>
      <c r="K289" s="962"/>
      <c r="L289" s="962"/>
      <c r="M289" s="963"/>
      <c r="N289" s="951"/>
      <c r="O289" s="818"/>
    </row>
    <row r="290" spans="1:15" ht="38.4" customHeight="1" x14ac:dyDescent="0.3">
      <c r="A290" s="829" t="s">
        <v>942</v>
      </c>
      <c r="B290" s="304" t="s">
        <v>87</v>
      </c>
      <c r="C290" s="305" t="s">
        <v>68</v>
      </c>
      <c r="D290" s="306" t="s">
        <v>88</v>
      </c>
      <c r="E290" s="466">
        <f t="shared" ref="E290:M290" si="244">SUMIFS(E:E,$B:$B,"Pajamos")</f>
        <v>0</v>
      </c>
      <c r="F290" s="466">
        <f t="shared" si="244"/>
        <v>0</v>
      </c>
      <c r="G290" s="466">
        <f t="shared" si="244"/>
        <v>0</v>
      </c>
      <c r="H290" s="466">
        <f t="shared" si="244"/>
        <v>0</v>
      </c>
      <c r="I290" s="466">
        <f t="shared" si="244"/>
        <v>0</v>
      </c>
      <c r="J290" s="466">
        <f t="shared" si="244"/>
        <v>0</v>
      </c>
      <c r="K290" s="466">
        <f t="shared" si="244"/>
        <v>0</v>
      </c>
      <c r="L290" s="466">
        <f t="shared" si="244"/>
        <v>0</v>
      </c>
      <c r="M290" s="510">
        <f t="shared" si="244"/>
        <v>0</v>
      </c>
      <c r="O290" s="818"/>
    </row>
    <row r="291" spans="1:15" ht="34.799999999999997" customHeight="1" thickBot="1" x14ac:dyDescent="0.35">
      <c r="A291" s="830" t="s">
        <v>943</v>
      </c>
      <c r="B291" s="515" t="s">
        <v>89</v>
      </c>
      <c r="C291" s="516" t="s">
        <v>68</v>
      </c>
      <c r="D291" s="517" t="s">
        <v>90</v>
      </c>
      <c r="E291" s="518"/>
      <c r="F291" s="519"/>
      <c r="G291" s="519"/>
      <c r="H291" s="519"/>
      <c r="I291" s="519"/>
      <c r="J291" s="519"/>
      <c r="K291" s="519"/>
      <c r="L291" s="519"/>
      <c r="M291" s="520"/>
      <c r="O291" s="818"/>
    </row>
    <row r="292" spans="1:15" s="468" customFormat="1" ht="15" thickTop="1" x14ac:dyDescent="0.3">
      <c r="A292" s="624" t="s">
        <v>944</v>
      </c>
      <c r="B292" s="625" t="s">
        <v>513</v>
      </c>
      <c r="C292" s="626" t="s">
        <v>68</v>
      </c>
      <c r="D292" s="625"/>
      <c r="E292" s="627">
        <f t="shared" ref="E292:M292" si="245">SUMIFS(E:E,$B:$B,"Netekimų savikaina")</f>
        <v>0</v>
      </c>
      <c r="F292" s="627">
        <f t="shared" si="245"/>
        <v>0</v>
      </c>
      <c r="G292" s="627">
        <f t="shared" si="245"/>
        <v>0</v>
      </c>
      <c r="H292" s="627">
        <f t="shared" si="245"/>
        <v>0</v>
      </c>
      <c r="I292" s="627">
        <f t="shared" si="245"/>
        <v>0</v>
      </c>
      <c r="J292" s="627">
        <f t="shared" si="245"/>
        <v>0</v>
      </c>
      <c r="K292" s="627">
        <f t="shared" si="245"/>
        <v>0</v>
      </c>
      <c r="L292" s="627">
        <f t="shared" si="245"/>
        <v>0</v>
      </c>
      <c r="M292" s="627">
        <f t="shared" si="245"/>
        <v>0</v>
      </c>
      <c r="N292" s="831"/>
      <c r="O292" s="818"/>
    </row>
    <row r="293" spans="1:15" s="468" customFormat="1" x14ac:dyDescent="0.3">
      <c r="A293" s="359"/>
      <c r="B293" s="307"/>
      <c r="C293" s="308"/>
      <c r="D293" s="309"/>
      <c r="E293" s="467"/>
      <c r="F293" s="511"/>
      <c r="G293" s="511"/>
      <c r="H293" s="511"/>
      <c r="I293" s="511"/>
      <c r="J293" s="511"/>
      <c r="K293" s="511"/>
      <c r="L293" s="511"/>
      <c r="M293" s="511"/>
      <c r="N293" s="832"/>
    </row>
    <row r="294" spans="1:15" s="468" customFormat="1" x14ac:dyDescent="0.3">
      <c r="A294" s="359"/>
      <c r="B294" s="307"/>
      <c r="C294" s="308"/>
      <c r="D294" s="309"/>
      <c r="E294" s="467"/>
      <c r="F294" s="511"/>
      <c r="G294" s="511"/>
      <c r="H294" s="511"/>
      <c r="I294" s="511"/>
      <c r="J294" s="511"/>
      <c r="K294" s="511"/>
      <c r="L294" s="511"/>
      <c r="M294" s="511"/>
      <c r="N294" s="832"/>
    </row>
    <row r="295" spans="1:15" s="468" customFormat="1" x14ac:dyDescent="0.3">
      <c r="A295" s="359"/>
      <c r="B295" s="307"/>
      <c r="C295" s="308"/>
      <c r="D295" s="309"/>
      <c r="E295" s="467"/>
      <c r="F295" s="511"/>
      <c r="G295" s="511"/>
      <c r="H295" s="511"/>
      <c r="I295" s="511"/>
      <c r="J295" s="511"/>
      <c r="K295" s="511"/>
      <c r="L295" s="511"/>
      <c r="M295" s="511"/>
      <c r="N295" s="832"/>
    </row>
    <row r="296" spans="1:15" s="468" customFormat="1" x14ac:dyDescent="0.3">
      <c r="A296" s="359"/>
      <c r="B296" s="307"/>
      <c r="C296" s="308"/>
      <c r="D296" s="309"/>
      <c r="E296" s="467"/>
      <c r="F296" s="511"/>
      <c r="G296" s="511"/>
      <c r="H296" s="511"/>
      <c r="I296" s="511"/>
      <c r="J296" s="511"/>
      <c r="K296" s="511"/>
      <c r="L296" s="511"/>
      <c r="M296" s="511"/>
      <c r="N296" s="832"/>
    </row>
    <row r="297" spans="1:15" s="468" customFormat="1" x14ac:dyDescent="0.3">
      <c r="A297" s="359"/>
      <c r="B297" s="307"/>
      <c r="C297" s="308"/>
      <c r="D297" s="309"/>
      <c r="E297" s="467"/>
      <c r="F297" s="511"/>
      <c r="G297" s="511"/>
      <c r="H297" s="511"/>
      <c r="I297" s="511"/>
      <c r="J297" s="511"/>
      <c r="K297" s="511"/>
      <c r="L297" s="511"/>
      <c r="M297" s="511"/>
      <c r="N297" s="832"/>
    </row>
    <row r="298" spans="1:15" s="468" customFormat="1" x14ac:dyDescent="0.3">
      <c r="A298" s="359"/>
      <c r="B298" s="307"/>
      <c r="C298" s="308"/>
      <c r="D298" s="309"/>
      <c r="E298" s="467"/>
      <c r="F298" s="511"/>
      <c r="G298" s="511"/>
      <c r="H298" s="511"/>
      <c r="I298" s="511"/>
      <c r="J298" s="511"/>
      <c r="K298" s="511"/>
      <c r="L298" s="511"/>
      <c r="M298" s="511"/>
      <c r="N298" s="832"/>
    </row>
    <row r="299" spans="1:15" s="468" customFormat="1" x14ac:dyDescent="0.3">
      <c r="A299" s="359"/>
      <c r="B299" s="307"/>
      <c r="C299" s="308"/>
      <c r="D299" s="309"/>
      <c r="E299" s="467"/>
      <c r="F299" s="511"/>
      <c r="G299" s="511"/>
      <c r="H299" s="511"/>
      <c r="I299" s="511"/>
      <c r="J299" s="511"/>
      <c r="K299" s="511"/>
      <c r="L299" s="511"/>
      <c r="M299" s="511"/>
      <c r="N299" s="832"/>
    </row>
    <row r="300" spans="1:15" s="468" customFormat="1" x14ac:dyDescent="0.3">
      <c r="A300" s="359"/>
      <c r="B300" s="307"/>
      <c r="C300" s="308"/>
      <c r="D300" s="309"/>
      <c r="E300" s="467"/>
      <c r="F300" s="511"/>
      <c r="G300" s="511"/>
      <c r="H300" s="511"/>
      <c r="I300" s="511"/>
      <c r="J300" s="511"/>
      <c r="K300" s="511"/>
      <c r="L300" s="511"/>
      <c r="M300" s="511"/>
      <c r="N300" s="832"/>
    </row>
    <row r="301" spans="1:15" s="468" customFormat="1" x14ac:dyDescent="0.3">
      <c r="A301" s="359"/>
      <c r="B301" s="307"/>
      <c r="C301" s="308"/>
      <c r="D301" s="309"/>
      <c r="E301" s="467"/>
      <c r="F301" s="511"/>
      <c r="G301" s="511"/>
      <c r="H301" s="511"/>
      <c r="I301" s="511"/>
      <c r="J301" s="511"/>
      <c r="K301" s="511"/>
      <c r="L301" s="511"/>
      <c r="M301" s="511"/>
      <c r="N301" s="832"/>
    </row>
    <row r="302" spans="1:15" s="468" customFormat="1" x14ac:dyDescent="0.3">
      <c r="A302" s="359"/>
      <c r="B302" s="307"/>
      <c r="C302" s="308"/>
      <c r="D302" s="309"/>
      <c r="E302" s="467"/>
      <c r="F302" s="511"/>
      <c r="G302" s="511"/>
      <c r="H302" s="511"/>
      <c r="I302" s="511"/>
      <c r="J302" s="511"/>
      <c r="K302" s="511"/>
      <c r="L302" s="511"/>
      <c r="M302" s="511"/>
      <c r="N302" s="832"/>
    </row>
    <row r="303" spans="1:15" s="468" customFormat="1" x14ac:dyDescent="0.3">
      <c r="A303" s="359"/>
      <c r="B303" s="307"/>
      <c r="C303" s="308"/>
      <c r="D303" s="309"/>
      <c r="E303" s="467"/>
      <c r="F303" s="511"/>
      <c r="G303" s="511"/>
      <c r="H303" s="511"/>
      <c r="I303" s="511"/>
      <c r="J303" s="511"/>
      <c r="K303" s="511"/>
      <c r="L303" s="511"/>
      <c r="M303" s="511"/>
      <c r="N303" s="832"/>
    </row>
    <row r="304" spans="1:15" s="468" customFormat="1" x14ac:dyDescent="0.3">
      <c r="A304" s="359"/>
      <c r="B304" s="307"/>
      <c r="C304" s="308"/>
      <c r="D304" s="309"/>
      <c r="E304" s="467"/>
      <c r="F304" s="511"/>
      <c r="G304" s="511"/>
      <c r="H304" s="511"/>
      <c r="I304" s="511"/>
      <c r="J304" s="511"/>
      <c r="K304" s="511"/>
      <c r="L304" s="511"/>
      <c r="M304" s="511"/>
      <c r="N304" s="832"/>
    </row>
    <row r="305" spans="1:14" s="468" customFormat="1" x14ac:dyDescent="0.3">
      <c r="A305" s="359"/>
      <c r="B305" s="307"/>
      <c r="C305" s="308"/>
      <c r="D305" s="309"/>
      <c r="E305" s="467"/>
      <c r="F305" s="511"/>
      <c r="G305" s="511"/>
      <c r="H305" s="511"/>
      <c r="I305" s="511"/>
      <c r="J305" s="511"/>
      <c r="K305" s="511"/>
      <c r="L305" s="511"/>
      <c r="M305" s="511"/>
      <c r="N305" s="832"/>
    </row>
    <row r="306" spans="1:14" s="468" customFormat="1" x14ac:dyDescent="0.3">
      <c r="A306" s="359"/>
      <c r="B306" s="308"/>
      <c r="C306" s="308"/>
      <c r="D306" s="309"/>
      <c r="E306" s="467"/>
      <c r="F306" s="511"/>
      <c r="G306" s="511"/>
      <c r="H306" s="511"/>
      <c r="I306" s="511"/>
      <c r="J306" s="511"/>
      <c r="K306" s="511"/>
      <c r="L306" s="511"/>
      <c r="M306" s="511"/>
      <c r="N306" s="832"/>
    </row>
    <row r="307" spans="1:14" s="468" customFormat="1" x14ac:dyDescent="0.3">
      <c r="A307" s="359"/>
      <c r="B307" s="308"/>
      <c r="C307" s="308"/>
      <c r="D307" s="309"/>
      <c r="E307" s="467"/>
      <c r="F307" s="511"/>
      <c r="G307" s="511"/>
      <c r="H307" s="511"/>
      <c r="I307" s="511"/>
      <c r="J307" s="511"/>
      <c r="K307" s="511"/>
      <c r="L307" s="511"/>
      <c r="M307" s="511"/>
      <c r="N307" s="832"/>
    </row>
    <row r="308" spans="1:14" s="468" customFormat="1" x14ac:dyDescent="0.3">
      <c r="A308" s="359"/>
      <c r="B308" s="308"/>
      <c r="C308" s="308"/>
      <c r="D308" s="309"/>
      <c r="E308" s="467"/>
      <c r="F308" s="511"/>
      <c r="G308" s="511"/>
      <c r="H308" s="511"/>
      <c r="I308" s="511"/>
      <c r="J308" s="511"/>
      <c r="K308" s="511"/>
      <c r="L308" s="511"/>
      <c r="M308" s="511"/>
      <c r="N308" s="832"/>
    </row>
    <row r="309" spans="1:14" s="468" customFormat="1" x14ac:dyDescent="0.3">
      <c r="A309" s="359"/>
      <c r="B309" s="308"/>
      <c r="C309" s="308"/>
      <c r="D309" s="309"/>
      <c r="E309" s="467"/>
      <c r="F309" s="511"/>
      <c r="G309" s="511"/>
      <c r="H309" s="511"/>
      <c r="I309" s="511"/>
      <c r="J309" s="511"/>
      <c r="K309" s="511"/>
      <c r="L309" s="511"/>
      <c r="M309" s="511"/>
      <c r="N309" s="832"/>
    </row>
    <row r="310" spans="1:14" s="468" customFormat="1" x14ac:dyDescent="0.3">
      <c r="A310" s="359"/>
      <c r="B310" s="308"/>
      <c r="C310" s="308"/>
      <c r="D310" s="309"/>
      <c r="E310" s="467"/>
      <c r="F310" s="511"/>
      <c r="G310" s="511"/>
      <c r="H310" s="511"/>
      <c r="I310" s="511"/>
      <c r="J310" s="511"/>
      <c r="K310" s="511"/>
      <c r="L310" s="511"/>
      <c r="M310" s="511"/>
      <c r="N310" s="832"/>
    </row>
    <row r="311" spans="1:14" s="468" customFormat="1" x14ac:dyDescent="0.3">
      <c r="A311" s="359"/>
      <c r="B311" s="308"/>
      <c r="C311" s="308"/>
      <c r="D311" s="309"/>
      <c r="E311" s="467"/>
      <c r="F311" s="511"/>
      <c r="G311" s="511"/>
      <c r="H311" s="511"/>
      <c r="I311" s="511"/>
      <c r="J311" s="511"/>
      <c r="K311" s="511"/>
      <c r="L311" s="511"/>
      <c r="M311" s="511"/>
      <c r="N311" s="832"/>
    </row>
    <row r="312" spans="1:14" s="468" customFormat="1" x14ac:dyDescent="0.3">
      <c r="A312" s="359"/>
      <c r="B312" s="308"/>
      <c r="C312" s="308"/>
      <c r="D312" s="309"/>
      <c r="E312" s="467"/>
      <c r="F312" s="511"/>
      <c r="G312" s="511"/>
      <c r="H312" s="511"/>
      <c r="I312" s="511"/>
      <c r="J312" s="511"/>
      <c r="K312" s="511"/>
      <c r="L312" s="511"/>
      <c r="M312" s="511"/>
      <c r="N312" s="832"/>
    </row>
    <row r="313" spans="1:14" s="468" customFormat="1" x14ac:dyDescent="0.3">
      <c r="A313" s="359"/>
      <c r="B313" s="308"/>
      <c r="C313" s="308"/>
      <c r="D313" s="309"/>
      <c r="E313" s="467"/>
      <c r="F313" s="511"/>
      <c r="G313" s="511"/>
      <c r="H313" s="511"/>
      <c r="I313" s="511"/>
      <c r="J313" s="511"/>
      <c r="K313" s="511"/>
      <c r="L313" s="511"/>
      <c r="M313" s="511"/>
      <c r="N313" s="832"/>
    </row>
    <row r="314" spans="1:14" s="468" customFormat="1" x14ac:dyDescent="0.3">
      <c r="A314" s="359"/>
      <c r="B314" s="308"/>
      <c r="C314" s="308"/>
      <c r="D314" s="309"/>
      <c r="E314" s="467"/>
      <c r="F314" s="511"/>
      <c r="G314" s="511"/>
      <c r="H314" s="511"/>
      <c r="I314" s="511"/>
      <c r="J314" s="511"/>
      <c r="K314" s="511"/>
      <c r="L314" s="511"/>
      <c r="M314" s="511"/>
      <c r="N314" s="832"/>
    </row>
    <row r="315" spans="1:14" s="468" customFormat="1" x14ac:dyDescent="0.3">
      <c r="A315" s="359"/>
      <c r="B315" s="308"/>
      <c r="C315" s="308"/>
      <c r="D315" s="309"/>
      <c r="E315" s="467"/>
      <c r="F315" s="511"/>
      <c r="G315" s="511"/>
      <c r="H315" s="511"/>
      <c r="I315" s="511"/>
      <c r="J315" s="511"/>
      <c r="K315" s="511"/>
      <c r="L315" s="511"/>
      <c r="M315" s="511"/>
      <c r="N315" s="832"/>
    </row>
    <row r="316" spans="1:14" s="468" customFormat="1" x14ac:dyDescent="0.3">
      <c r="A316" s="359"/>
      <c r="B316" s="308"/>
      <c r="C316" s="308"/>
      <c r="D316" s="309"/>
      <c r="E316" s="467"/>
      <c r="F316" s="511"/>
      <c r="G316" s="511"/>
      <c r="H316" s="511"/>
      <c r="I316" s="511"/>
      <c r="J316" s="511"/>
      <c r="K316" s="511"/>
      <c r="L316" s="511"/>
      <c r="M316" s="511"/>
      <c r="N316" s="832"/>
    </row>
    <row r="317" spans="1:14" s="468" customFormat="1" x14ac:dyDescent="0.3">
      <c r="A317" s="359"/>
      <c r="B317" s="308"/>
      <c r="C317" s="308"/>
      <c r="D317" s="309"/>
      <c r="E317" s="467"/>
      <c r="F317" s="511"/>
      <c r="G317" s="511"/>
      <c r="H317" s="511"/>
      <c r="I317" s="511"/>
      <c r="J317" s="511"/>
      <c r="K317" s="511"/>
      <c r="L317" s="511"/>
      <c r="M317" s="511"/>
      <c r="N317" s="832"/>
    </row>
    <row r="318" spans="1:14" s="468" customFormat="1" x14ac:dyDescent="0.3">
      <c r="A318" s="359"/>
      <c r="B318" s="308"/>
      <c r="C318" s="308"/>
      <c r="D318" s="309"/>
      <c r="E318" s="467"/>
      <c r="F318" s="511"/>
      <c r="G318" s="511"/>
      <c r="H318" s="511"/>
      <c r="I318" s="511"/>
      <c r="J318" s="511"/>
      <c r="K318" s="511"/>
      <c r="L318" s="511"/>
      <c r="M318" s="511"/>
      <c r="N318" s="832"/>
    </row>
    <row r="319" spans="1:14" s="468" customFormat="1" x14ac:dyDescent="0.3">
      <c r="A319" s="359"/>
      <c r="B319" s="308"/>
      <c r="C319" s="308"/>
      <c r="D319" s="309"/>
      <c r="E319" s="467"/>
      <c r="F319" s="511"/>
      <c r="G319" s="511"/>
      <c r="H319" s="511"/>
      <c r="I319" s="511"/>
      <c r="J319" s="511"/>
      <c r="K319" s="511"/>
      <c r="L319" s="511"/>
      <c r="M319" s="511"/>
      <c r="N319" s="832"/>
    </row>
    <row r="320" spans="1:14" s="468" customFormat="1" x14ac:dyDescent="0.3">
      <c r="A320" s="359"/>
      <c r="B320" s="308"/>
      <c r="C320" s="308"/>
      <c r="D320" s="309"/>
      <c r="E320" s="467"/>
      <c r="F320" s="511"/>
      <c r="G320" s="511"/>
      <c r="H320" s="511"/>
      <c r="I320" s="511"/>
      <c r="J320" s="511"/>
      <c r="K320" s="511"/>
      <c r="L320" s="511"/>
      <c r="M320" s="511"/>
      <c r="N320" s="832"/>
    </row>
    <row r="321" spans="1:14" s="468" customFormat="1" x14ac:dyDescent="0.3">
      <c r="A321" s="359"/>
      <c r="B321" s="308"/>
      <c r="C321" s="308"/>
      <c r="D321" s="309"/>
      <c r="E321" s="467"/>
      <c r="F321" s="511"/>
      <c r="G321" s="511"/>
      <c r="H321" s="511"/>
      <c r="I321" s="511"/>
      <c r="J321" s="511"/>
      <c r="K321" s="511"/>
      <c r="L321" s="511"/>
      <c r="M321" s="511"/>
      <c r="N321" s="832"/>
    </row>
    <row r="322" spans="1:14" s="468" customFormat="1" x14ac:dyDescent="0.3">
      <c r="A322" s="359"/>
      <c r="B322" s="308"/>
      <c r="C322" s="308"/>
      <c r="D322" s="309"/>
      <c r="E322" s="467"/>
      <c r="F322" s="511"/>
      <c r="G322" s="511"/>
      <c r="H322" s="511"/>
      <c r="I322" s="511"/>
      <c r="J322" s="511"/>
      <c r="K322" s="511"/>
      <c r="L322" s="511"/>
      <c r="M322" s="511"/>
      <c r="N322" s="832"/>
    </row>
    <row r="323" spans="1:14" s="468" customFormat="1" x14ac:dyDescent="0.3">
      <c r="A323" s="359"/>
      <c r="B323" s="308"/>
      <c r="C323" s="308"/>
      <c r="D323" s="309"/>
      <c r="E323" s="467"/>
      <c r="F323" s="511"/>
      <c r="G323" s="511"/>
      <c r="H323" s="511"/>
      <c r="I323" s="511"/>
      <c r="J323" s="511"/>
      <c r="K323" s="511"/>
      <c r="L323" s="511"/>
      <c r="M323" s="511"/>
      <c r="N323" s="832"/>
    </row>
    <row r="324" spans="1:14" s="468" customFormat="1" x14ac:dyDescent="0.3">
      <c r="A324" s="359"/>
      <c r="B324" s="308"/>
      <c r="C324" s="308"/>
      <c r="D324" s="309"/>
      <c r="E324" s="467"/>
      <c r="F324" s="511"/>
      <c r="G324" s="511"/>
      <c r="H324" s="511"/>
      <c r="I324" s="511"/>
      <c r="J324" s="511"/>
      <c r="K324" s="511"/>
      <c r="L324" s="511"/>
      <c r="M324" s="511"/>
      <c r="N324" s="832"/>
    </row>
    <row r="325" spans="1:14" s="468" customFormat="1" x14ac:dyDescent="0.3">
      <c r="A325" s="359"/>
      <c r="B325" s="308"/>
      <c r="C325" s="308"/>
      <c r="D325" s="309"/>
      <c r="E325" s="467"/>
      <c r="F325" s="511"/>
      <c r="G325" s="511"/>
      <c r="H325" s="511"/>
      <c r="I325" s="511"/>
      <c r="J325" s="511"/>
      <c r="K325" s="511"/>
      <c r="L325" s="511"/>
      <c r="M325" s="511"/>
      <c r="N325" s="832"/>
    </row>
    <row r="326" spans="1:14" s="468" customFormat="1" x14ac:dyDescent="0.3">
      <c r="A326" s="359"/>
      <c r="B326" s="308"/>
      <c r="C326" s="308"/>
      <c r="D326" s="309"/>
      <c r="E326" s="467"/>
      <c r="F326" s="511"/>
      <c r="G326" s="511"/>
      <c r="H326" s="511"/>
      <c r="I326" s="511"/>
      <c r="J326" s="511"/>
      <c r="K326" s="511"/>
      <c r="L326" s="511"/>
      <c r="M326" s="511"/>
      <c r="N326" s="832"/>
    </row>
    <row r="327" spans="1:14" s="468" customFormat="1" x14ac:dyDescent="0.3">
      <c r="A327" s="359"/>
      <c r="B327" s="308"/>
      <c r="C327" s="308"/>
      <c r="D327" s="309"/>
      <c r="E327" s="467"/>
      <c r="F327" s="511"/>
      <c r="G327" s="511"/>
      <c r="H327" s="511"/>
      <c r="I327" s="511"/>
      <c r="J327" s="511"/>
      <c r="K327" s="511"/>
      <c r="L327" s="511"/>
      <c r="M327" s="511"/>
      <c r="N327" s="832"/>
    </row>
    <row r="328" spans="1:14" s="468" customFormat="1" x14ac:dyDescent="0.3">
      <c r="A328" s="359"/>
      <c r="B328" s="308"/>
      <c r="C328" s="308"/>
      <c r="D328" s="309"/>
      <c r="E328" s="467"/>
      <c r="F328" s="511"/>
      <c r="G328" s="511"/>
      <c r="H328" s="511"/>
      <c r="I328" s="511"/>
      <c r="J328" s="511"/>
      <c r="K328" s="511"/>
      <c r="L328" s="511"/>
      <c r="M328" s="511"/>
      <c r="N328" s="832"/>
    </row>
    <row r="329" spans="1:14" s="468" customFormat="1" x14ac:dyDescent="0.3">
      <c r="A329" s="359"/>
      <c r="B329" s="308"/>
      <c r="C329" s="308"/>
      <c r="D329" s="309"/>
      <c r="E329" s="467"/>
      <c r="F329" s="511"/>
      <c r="G329" s="511"/>
      <c r="H329" s="511"/>
      <c r="I329" s="511"/>
      <c r="J329" s="511"/>
      <c r="K329" s="511"/>
      <c r="L329" s="511"/>
      <c r="M329" s="511"/>
      <c r="N329" s="832"/>
    </row>
    <row r="330" spans="1:14" s="468" customFormat="1" x14ac:dyDescent="0.3">
      <c r="A330" s="359"/>
      <c r="B330" s="308"/>
      <c r="C330" s="308"/>
      <c r="D330" s="309"/>
      <c r="E330" s="467"/>
      <c r="F330" s="511"/>
      <c r="G330" s="511"/>
      <c r="H330" s="511"/>
      <c r="I330" s="511"/>
      <c r="J330" s="511"/>
      <c r="K330" s="511"/>
      <c r="L330" s="511"/>
      <c r="M330" s="511"/>
      <c r="N330" s="832"/>
    </row>
    <row r="331" spans="1:14" s="468" customFormat="1" x14ac:dyDescent="0.3">
      <c r="A331" s="359"/>
      <c r="B331" s="308"/>
      <c r="C331" s="308"/>
      <c r="D331" s="309"/>
      <c r="E331" s="467"/>
      <c r="F331" s="511"/>
      <c r="G331" s="511"/>
      <c r="H331" s="511"/>
      <c r="I331" s="511"/>
      <c r="J331" s="511"/>
      <c r="K331" s="511"/>
      <c r="L331" s="511"/>
      <c r="M331" s="511"/>
      <c r="N331" s="832"/>
    </row>
    <row r="332" spans="1:14" s="468" customFormat="1" x14ac:dyDescent="0.3">
      <c r="A332" s="359"/>
      <c r="B332" s="308"/>
      <c r="C332" s="308"/>
      <c r="D332" s="309"/>
      <c r="E332" s="467"/>
      <c r="F332" s="511"/>
      <c r="G332" s="511"/>
      <c r="H332" s="511"/>
      <c r="I332" s="511"/>
      <c r="J332" s="511"/>
      <c r="K332" s="511"/>
      <c r="L332" s="511"/>
      <c r="M332" s="511"/>
      <c r="N332" s="832"/>
    </row>
    <row r="333" spans="1:14" s="468" customFormat="1" x14ac:dyDescent="0.3">
      <c r="A333" s="359"/>
      <c r="B333" s="308"/>
      <c r="C333" s="308"/>
      <c r="D333" s="309"/>
      <c r="E333" s="467"/>
      <c r="F333" s="511"/>
      <c r="G333" s="511"/>
      <c r="H333" s="511"/>
      <c r="I333" s="511"/>
      <c r="J333" s="511"/>
      <c r="K333" s="511"/>
      <c r="L333" s="511"/>
      <c r="M333" s="511"/>
      <c r="N333" s="832"/>
    </row>
    <row r="334" spans="1:14" s="468" customFormat="1" x14ac:dyDescent="0.3">
      <c r="A334" s="359"/>
      <c r="B334" s="308"/>
      <c r="C334" s="308"/>
      <c r="D334" s="309"/>
      <c r="E334" s="467"/>
      <c r="F334" s="511"/>
      <c r="G334" s="511"/>
      <c r="H334" s="511"/>
      <c r="I334" s="511"/>
      <c r="J334" s="511"/>
      <c r="K334" s="511"/>
      <c r="L334" s="511"/>
      <c r="M334" s="511"/>
      <c r="N334" s="832"/>
    </row>
    <row r="335" spans="1:14" s="468" customFormat="1" x14ac:dyDescent="0.3">
      <c r="A335" s="359"/>
      <c r="B335" s="308"/>
      <c r="C335" s="308"/>
      <c r="D335" s="309"/>
      <c r="E335" s="467"/>
      <c r="F335" s="511"/>
      <c r="G335" s="511"/>
      <c r="H335" s="511"/>
      <c r="I335" s="511"/>
      <c r="J335" s="511"/>
      <c r="K335" s="511"/>
      <c r="L335" s="511"/>
      <c r="M335" s="511"/>
      <c r="N335" s="832"/>
    </row>
    <row r="336" spans="1:14" s="468" customFormat="1" x14ac:dyDescent="0.3">
      <c r="A336" s="359"/>
      <c r="B336" s="308"/>
      <c r="C336" s="308"/>
      <c r="D336" s="309"/>
      <c r="E336" s="467"/>
      <c r="F336" s="511"/>
      <c r="G336" s="511"/>
      <c r="H336" s="511"/>
      <c r="I336" s="511"/>
      <c r="J336" s="511"/>
      <c r="K336" s="511"/>
      <c r="L336" s="511"/>
      <c r="M336" s="511"/>
      <c r="N336" s="832"/>
    </row>
    <row r="337" spans="1:14" s="468" customFormat="1" x14ac:dyDescent="0.3">
      <c r="A337" s="359"/>
      <c r="B337" s="308"/>
      <c r="C337" s="308"/>
      <c r="D337" s="309"/>
      <c r="E337" s="467"/>
      <c r="F337" s="511"/>
      <c r="G337" s="511"/>
      <c r="H337" s="511"/>
      <c r="I337" s="511"/>
      <c r="J337" s="511"/>
      <c r="K337" s="511"/>
      <c r="L337" s="511"/>
      <c r="M337" s="511"/>
      <c r="N337" s="832"/>
    </row>
    <row r="338" spans="1:14" s="468" customFormat="1" x14ac:dyDescent="0.3">
      <c r="A338" s="359"/>
      <c r="B338" s="308"/>
      <c r="C338" s="308"/>
      <c r="D338" s="309"/>
      <c r="E338" s="467"/>
      <c r="F338" s="511"/>
      <c r="G338" s="511"/>
      <c r="H338" s="511"/>
      <c r="I338" s="511"/>
      <c r="J338" s="511"/>
      <c r="K338" s="511"/>
      <c r="L338" s="511"/>
      <c r="M338" s="511"/>
      <c r="N338" s="832"/>
    </row>
    <row r="339" spans="1:14" s="468" customFormat="1" x14ac:dyDescent="0.3">
      <c r="A339" s="359"/>
      <c r="B339" s="308"/>
      <c r="C339" s="308"/>
      <c r="D339" s="309"/>
      <c r="E339" s="467"/>
      <c r="F339" s="511"/>
      <c r="G339" s="511"/>
      <c r="H339" s="511"/>
      <c r="I339" s="511"/>
      <c r="J339" s="511"/>
      <c r="K339" s="511"/>
      <c r="L339" s="511"/>
      <c r="M339" s="511"/>
      <c r="N339" s="832"/>
    </row>
    <row r="340" spans="1:14" s="468" customFormat="1" x14ac:dyDescent="0.3">
      <c r="A340" s="359"/>
      <c r="B340" s="308"/>
      <c r="C340" s="308"/>
      <c r="D340" s="309"/>
      <c r="E340" s="467"/>
      <c r="F340" s="511"/>
      <c r="G340" s="511"/>
      <c r="H340" s="511"/>
      <c r="I340" s="511"/>
      <c r="J340" s="511"/>
      <c r="K340" s="511"/>
      <c r="L340" s="511"/>
      <c r="M340" s="511"/>
      <c r="N340" s="832"/>
    </row>
    <row r="341" spans="1:14" s="468" customFormat="1" x14ac:dyDescent="0.3">
      <c r="A341" s="359"/>
      <c r="B341" s="308"/>
      <c r="C341" s="308"/>
      <c r="D341" s="309"/>
      <c r="E341" s="467"/>
      <c r="F341" s="511"/>
      <c r="G341" s="511"/>
      <c r="H341" s="511"/>
      <c r="I341" s="511"/>
      <c r="J341" s="511"/>
      <c r="K341" s="511"/>
      <c r="L341" s="511"/>
      <c r="M341" s="511"/>
      <c r="N341" s="832"/>
    </row>
    <row r="342" spans="1:14" s="468" customFormat="1" x14ac:dyDescent="0.3">
      <c r="A342" s="359"/>
      <c r="B342" s="308"/>
      <c r="C342" s="308"/>
      <c r="D342" s="309"/>
      <c r="E342" s="467"/>
      <c r="F342" s="511"/>
      <c r="G342" s="511"/>
      <c r="H342" s="511"/>
      <c r="I342" s="511"/>
      <c r="J342" s="511"/>
      <c r="K342" s="511"/>
      <c r="L342" s="511"/>
      <c r="M342" s="511"/>
      <c r="N342" s="832"/>
    </row>
    <row r="343" spans="1:14" s="468" customFormat="1" x14ac:dyDescent="0.3">
      <c r="A343" s="359"/>
      <c r="B343" s="308"/>
      <c r="C343" s="308"/>
      <c r="D343" s="309"/>
      <c r="E343" s="467"/>
      <c r="F343" s="511"/>
      <c r="G343" s="511"/>
      <c r="H343" s="511"/>
      <c r="I343" s="511"/>
      <c r="J343" s="511"/>
      <c r="K343" s="511"/>
      <c r="L343" s="511"/>
      <c r="M343" s="511"/>
      <c r="N343" s="832"/>
    </row>
    <row r="344" spans="1:14" s="468" customFormat="1" x14ac:dyDescent="0.3">
      <c r="A344" s="359"/>
      <c r="B344" s="308"/>
      <c r="C344" s="308"/>
      <c r="D344" s="309"/>
      <c r="E344" s="467"/>
      <c r="F344" s="511"/>
      <c r="G344" s="511"/>
      <c r="H344" s="511"/>
      <c r="I344" s="511"/>
      <c r="J344" s="511"/>
      <c r="K344" s="511"/>
      <c r="L344" s="511"/>
      <c r="M344" s="511"/>
      <c r="N344" s="832"/>
    </row>
    <row r="345" spans="1:14" s="468" customFormat="1" x14ac:dyDescent="0.3">
      <c r="A345" s="359"/>
      <c r="B345" s="308"/>
      <c r="C345" s="308"/>
      <c r="D345" s="309"/>
      <c r="E345" s="467"/>
      <c r="F345" s="511"/>
      <c r="G345" s="511"/>
      <c r="H345" s="511"/>
      <c r="I345" s="511"/>
      <c r="J345" s="511"/>
      <c r="K345" s="511"/>
      <c r="L345" s="511"/>
      <c r="M345" s="511"/>
      <c r="N345" s="832"/>
    </row>
    <row r="346" spans="1:14" s="468" customFormat="1" x14ac:dyDescent="0.3">
      <c r="A346" s="359"/>
      <c r="B346" s="308"/>
      <c r="C346" s="308"/>
      <c r="D346" s="309"/>
      <c r="E346" s="467"/>
      <c r="F346" s="511"/>
      <c r="G346" s="511"/>
      <c r="H346" s="511"/>
      <c r="I346" s="511"/>
      <c r="J346" s="511"/>
      <c r="K346" s="511"/>
      <c r="L346" s="511"/>
      <c r="M346" s="511"/>
      <c r="N346" s="832"/>
    </row>
    <row r="347" spans="1:14" s="468" customFormat="1" x14ac:dyDescent="0.3">
      <c r="A347" s="359"/>
      <c r="B347" s="308"/>
      <c r="C347" s="308"/>
      <c r="D347" s="309"/>
      <c r="E347" s="467"/>
      <c r="F347" s="511"/>
      <c r="G347" s="511"/>
      <c r="H347" s="511"/>
      <c r="I347" s="511"/>
      <c r="J347" s="511"/>
      <c r="K347" s="511"/>
      <c r="L347" s="511"/>
      <c r="M347" s="511"/>
      <c r="N347" s="832"/>
    </row>
    <row r="348" spans="1:14" s="468" customFormat="1" x14ac:dyDescent="0.3">
      <c r="A348" s="359"/>
      <c r="B348" s="308"/>
      <c r="C348" s="308"/>
      <c r="D348" s="309"/>
      <c r="E348" s="467"/>
      <c r="F348" s="511"/>
      <c r="G348" s="511"/>
      <c r="H348" s="511"/>
      <c r="I348" s="511"/>
      <c r="J348" s="511"/>
      <c r="K348" s="511"/>
      <c r="L348" s="511"/>
      <c r="M348" s="511"/>
      <c r="N348" s="832"/>
    </row>
    <row r="349" spans="1:14" s="468" customFormat="1" x14ac:dyDescent="0.3">
      <c r="A349" s="359"/>
      <c r="B349" s="308"/>
      <c r="C349" s="308"/>
      <c r="D349" s="309"/>
      <c r="E349" s="467"/>
      <c r="F349" s="511"/>
      <c r="G349" s="511"/>
      <c r="H349" s="511"/>
      <c r="I349" s="511"/>
      <c r="J349" s="511"/>
      <c r="K349" s="511"/>
      <c r="L349" s="511"/>
      <c r="M349" s="511"/>
      <c r="N349" s="832"/>
    </row>
    <row r="350" spans="1:14" s="468" customFormat="1" x14ac:dyDescent="0.3">
      <c r="A350" s="359"/>
      <c r="B350" s="308"/>
      <c r="C350" s="308"/>
      <c r="D350" s="309"/>
      <c r="E350" s="467"/>
      <c r="F350" s="511"/>
      <c r="G350" s="511"/>
      <c r="H350" s="511"/>
      <c r="I350" s="511"/>
      <c r="J350" s="511"/>
      <c r="K350" s="511"/>
      <c r="L350" s="511"/>
      <c r="M350" s="511"/>
      <c r="N350" s="832"/>
    </row>
    <row r="351" spans="1:14" s="468" customFormat="1" x14ac:dyDescent="0.3">
      <c r="A351" s="359"/>
      <c r="B351" s="308"/>
      <c r="C351" s="308"/>
      <c r="D351" s="309"/>
      <c r="E351" s="467"/>
      <c r="F351" s="511"/>
      <c r="G351" s="511"/>
      <c r="H351" s="511"/>
      <c r="I351" s="511"/>
      <c r="J351" s="511"/>
      <c r="K351" s="511"/>
      <c r="L351" s="511"/>
      <c r="M351" s="511"/>
      <c r="N351" s="832"/>
    </row>
    <row r="352" spans="1:14" s="468" customFormat="1" x14ac:dyDescent="0.3">
      <c r="A352" s="359"/>
      <c r="B352" s="308"/>
      <c r="C352" s="308"/>
      <c r="D352" s="309"/>
      <c r="E352" s="467"/>
      <c r="F352" s="511"/>
      <c r="G352" s="511"/>
      <c r="H352" s="511"/>
      <c r="I352" s="511"/>
      <c r="J352" s="511"/>
      <c r="K352" s="511"/>
      <c r="L352" s="511"/>
      <c r="M352" s="511"/>
      <c r="N352" s="832"/>
    </row>
    <row r="353" spans="1:14" s="468" customFormat="1" x14ac:dyDescent="0.3">
      <c r="A353" s="359"/>
      <c r="B353" s="308"/>
      <c r="C353" s="308"/>
      <c r="D353" s="309"/>
      <c r="E353" s="467"/>
      <c r="F353" s="511"/>
      <c r="G353" s="511"/>
      <c r="H353" s="511"/>
      <c r="I353" s="511"/>
      <c r="J353" s="511"/>
      <c r="K353" s="511"/>
      <c r="L353" s="511"/>
      <c r="M353" s="511"/>
      <c r="N353" s="832"/>
    </row>
    <row r="354" spans="1:14" s="468" customFormat="1" x14ac:dyDescent="0.3">
      <c r="A354" s="359"/>
      <c r="B354" s="308"/>
      <c r="C354" s="308"/>
      <c r="D354" s="309"/>
      <c r="E354" s="467"/>
      <c r="F354" s="511"/>
      <c r="G354" s="511"/>
      <c r="H354" s="511"/>
      <c r="I354" s="511"/>
      <c r="J354" s="511"/>
      <c r="K354" s="511"/>
      <c r="L354" s="511"/>
      <c r="M354" s="511"/>
      <c r="N354" s="832"/>
    </row>
    <row r="355" spans="1:14" s="468" customFormat="1" x14ac:dyDescent="0.3">
      <c r="A355" s="359"/>
      <c r="B355" s="308"/>
      <c r="C355" s="308"/>
      <c r="D355" s="309"/>
      <c r="E355" s="467"/>
      <c r="F355" s="511"/>
      <c r="G355" s="511"/>
      <c r="H355" s="511"/>
      <c r="I355" s="511"/>
      <c r="J355" s="511"/>
      <c r="K355" s="511"/>
      <c r="L355" s="511"/>
      <c r="M355" s="511"/>
      <c r="N355" s="832"/>
    </row>
    <row r="356" spans="1:14" s="468" customFormat="1" x14ac:dyDescent="0.3">
      <c r="A356" s="359"/>
      <c r="B356" s="308"/>
      <c r="C356" s="308"/>
      <c r="D356" s="309"/>
      <c r="E356" s="467"/>
      <c r="F356" s="511"/>
      <c r="G356" s="511"/>
      <c r="H356" s="511"/>
      <c r="I356" s="511"/>
      <c r="J356" s="511"/>
      <c r="K356" s="511"/>
      <c r="L356" s="511"/>
      <c r="M356" s="511"/>
      <c r="N356" s="832"/>
    </row>
    <row r="357" spans="1:14" s="468" customFormat="1" x14ac:dyDescent="0.3">
      <c r="A357" s="359"/>
      <c r="B357" s="308"/>
      <c r="C357" s="308"/>
      <c r="D357" s="309"/>
      <c r="E357" s="467"/>
      <c r="F357" s="511"/>
      <c r="G357" s="511"/>
      <c r="H357" s="511"/>
      <c r="I357" s="511"/>
      <c r="J357" s="511"/>
      <c r="K357" s="511"/>
      <c r="L357" s="511"/>
      <c r="M357" s="511"/>
      <c r="N357" s="832"/>
    </row>
    <row r="358" spans="1:14" s="468" customFormat="1" x14ac:dyDescent="0.3">
      <c r="A358" s="359"/>
      <c r="B358" s="308"/>
      <c r="C358" s="308"/>
      <c r="D358" s="309"/>
      <c r="E358" s="467"/>
      <c r="F358" s="511"/>
      <c r="G358" s="511"/>
      <c r="H358" s="511"/>
      <c r="I358" s="511"/>
      <c r="J358" s="511"/>
      <c r="K358" s="511"/>
      <c r="L358" s="511"/>
      <c r="M358" s="511"/>
      <c r="N358" s="832"/>
    </row>
    <row r="359" spans="1:14" s="468" customFormat="1" x14ac:dyDescent="0.3">
      <c r="A359" s="359"/>
      <c r="B359" s="308"/>
      <c r="C359" s="308"/>
      <c r="D359" s="309"/>
      <c r="E359" s="467"/>
      <c r="F359" s="511"/>
      <c r="G359" s="511"/>
      <c r="H359" s="511"/>
      <c r="I359" s="511"/>
      <c r="J359" s="511"/>
      <c r="K359" s="511"/>
      <c r="L359" s="511"/>
      <c r="M359" s="511"/>
      <c r="N359" s="832"/>
    </row>
    <row r="360" spans="1:14" s="468" customFormat="1" x14ac:dyDescent="0.3">
      <c r="A360" s="359"/>
      <c r="B360" s="308"/>
      <c r="C360" s="308"/>
      <c r="D360" s="309"/>
      <c r="E360" s="467"/>
      <c r="F360" s="511"/>
      <c r="G360" s="511"/>
      <c r="H360" s="511"/>
      <c r="I360" s="511"/>
      <c r="J360" s="511"/>
      <c r="K360" s="511"/>
      <c r="L360" s="511"/>
      <c r="M360" s="511"/>
      <c r="N360" s="832"/>
    </row>
    <row r="361" spans="1:14" s="468" customFormat="1" x14ac:dyDescent="0.3">
      <c r="A361" s="359"/>
      <c r="B361" s="308"/>
      <c r="C361" s="308"/>
      <c r="D361" s="309"/>
      <c r="E361" s="467"/>
      <c r="F361" s="511"/>
      <c r="G361" s="511"/>
      <c r="H361" s="511"/>
      <c r="I361" s="511"/>
      <c r="J361" s="511"/>
      <c r="K361" s="511"/>
      <c r="L361" s="511"/>
      <c r="M361" s="511"/>
      <c r="N361" s="832"/>
    </row>
    <row r="362" spans="1:14" s="468" customFormat="1" x14ac:dyDescent="0.3">
      <c r="A362" s="359"/>
      <c r="B362" s="308"/>
      <c r="C362" s="308"/>
      <c r="D362" s="309"/>
      <c r="E362" s="467"/>
      <c r="F362" s="511"/>
      <c r="G362" s="511"/>
      <c r="H362" s="511"/>
      <c r="I362" s="511"/>
      <c r="J362" s="511"/>
      <c r="K362" s="511"/>
      <c r="L362" s="511"/>
      <c r="M362" s="511"/>
      <c r="N362" s="832"/>
    </row>
    <row r="363" spans="1:14" s="468" customFormat="1" x14ac:dyDescent="0.3">
      <c r="A363" s="359"/>
      <c r="B363" s="308"/>
      <c r="C363" s="308"/>
      <c r="D363" s="309"/>
      <c r="E363" s="467"/>
      <c r="F363" s="511"/>
      <c r="G363" s="511"/>
      <c r="H363" s="511"/>
      <c r="I363" s="511"/>
      <c r="J363" s="511"/>
      <c r="K363" s="511"/>
      <c r="L363" s="511"/>
      <c r="M363" s="511"/>
      <c r="N363" s="832"/>
    </row>
    <row r="364" spans="1:14" s="468" customFormat="1" x14ac:dyDescent="0.3">
      <c r="A364" s="359"/>
      <c r="B364" s="308"/>
      <c r="C364" s="308"/>
      <c r="D364" s="309"/>
      <c r="E364" s="467"/>
      <c r="F364" s="511"/>
      <c r="G364" s="511"/>
      <c r="H364" s="511"/>
      <c r="I364" s="511"/>
      <c r="J364" s="511"/>
      <c r="K364" s="511"/>
      <c r="L364" s="511"/>
      <c r="M364" s="511"/>
      <c r="N364" s="832"/>
    </row>
    <row r="365" spans="1:14" s="468" customFormat="1" x14ac:dyDescent="0.3">
      <c r="A365" s="359"/>
      <c r="B365" s="308"/>
      <c r="C365" s="308"/>
      <c r="D365" s="309"/>
      <c r="E365" s="467"/>
      <c r="F365" s="511"/>
      <c r="G365" s="511"/>
      <c r="H365" s="511"/>
      <c r="I365" s="511"/>
      <c r="J365" s="511"/>
      <c r="K365" s="511"/>
      <c r="L365" s="511"/>
      <c r="M365" s="511"/>
      <c r="N365" s="832"/>
    </row>
    <row r="366" spans="1:14" s="468" customFormat="1" x14ac:dyDescent="0.3">
      <c r="A366" s="359"/>
      <c r="B366" s="308"/>
      <c r="C366" s="308"/>
      <c r="D366" s="309"/>
      <c r="E366" s="467"/>
      <c r="F366" s="511"/>
      <c r="G366" s="511"/>
      <c r="H366" s="511"/>
      <c r="I366" s="511"/>
      <c r="J366" s="511"/>
      <c r="K366" s="511"/>
      <c r="L366" s="511"/>
      <c r="M366" s="511"/>
      <c r="N366" s="832"/>
    </row>
    <row r="367" spans="1:14" s="468" customFormat="1" x14ac:dyDescent="0.3">
      <c r="A367" s="359"/>
      <c r="B367" s="308"/>
      <c r="C367" s="308"/>
      <c r="D367" s="309"/>
      <c r="E367" s="467"/>
      <c r="F367" s="511"/>
      <c r="G367" s="511"/>
      <c r="H367" s="511"/>
      <c r="I367" s="511"/>
      <c r="J367" s="511"/>
      <c r="K367" s="511"/>
      <c r="L367" s="511"/>
      <c r="M367" s="511"/>
      <c r="N367" s="832"/>
    </row>
    <row r="368" spans="1:14" s="468" customFormat="1" x14ac:dyDescent="0.3">
      <c r="A368" s="359"/>
      <c r="B368" s="308"/>
      <c r="C368" s="308"/>
      <c r="D368" s="309"/>
      <c r="E368" s="467"/>
      <c r="F368" s="511"/>
      <c r="G368" s="511"/>
      <c r="H368" s="511"/>
      <c r="I368" s="511"/>
      <c r="J368" s="511"/>
      <c r="K368" s="511"/>
      <c r="L368" s="511"/>
      <c r="M368" s="511"/>
      <c r="N368" s="832"/>
    </row>
    <row r="369" spans="1:14" s="468" customFormat="1" x14ac:dyDescent="0.3">
      <c r="A369" s="359"/>
      <c r="B369" s="308"/>
      <c r="C369" s="308"/>
      <c r="D369" s="309"/>
      <c r="E369" s="467"/>
      <c r="F369" s="511"/>
      <c r="G369" s="511"/>
      <c r="H369" s="511"/>
      <c r="I369" s="511"/>
      <c r="J369" s="511"/>
      <c r="K369" s="511"/>
      <c r="L369" s="511"/>
      <c r="M369" s="511"/>
      <c r="N369" s="832"/>
    </row>
    <row r="370" spans="1:14" s="468" customFormat="1" x14ac:dyDescent="0.3">
      <c r="A370" s="359"/>
      <c r="B370" s="308"/>
      <c r="C370" s="308"/>
      <c r="D370" s="309"/>
      <c r="E370" s="467"/>
      <c r="F370" s="511"/>
      <c r="G370" s="511"/>
      <c r="H370" s="511"/>
      <c r="I370" s="511"/>
      <c r="J370" s="511"/>
      <c r="K370" s="511"/>
      <c r="L370" s="511"/>
      <c r="M370" s="511"/>
      <c r="N370" s="832"/>
    </row>
    <row r="371" spans="1:14" s="468" customFormat="1" x14ac:dyDescent="0.3">
      <c r="A371" s="359"/>
      <c r="B371" s="308"/>
      <c r="C371" s="308"/>
      <c r="D371" s="309"/>
      <c r="E371" s="467"/>
      <c r="F371" s="511"/>
      <c r="G371" s="511"/>
      <c r="H371" s="511"/>
      <c r="I371" s="511"/>
      <c r="J371" s="511"/>
      <c r="K371" s="511"/>
      <c r="L371" s="511"/>
      <c r="M371" s="511"/>
      <c r="N371" s="832"/>
    </row>
    <row r="372" spans="1:14" s="468" customFormat="1" x14ac:dyDescent="0.3">
      <c r="A372" s="359"/>
      <c r="B372" s="308"/>
      <c r="C372" s="308"/>
      <c r="D372" s="309"/>
      <c r="E372" s="467"/>
      <c r="F372" s="511"/>
      <c r="G372" s="511"/>
      <c r="H372" s="511"/>
      <c r="I372" s="511"/>
      <c r="J372" s="511"/>
      <c r="K372" s="511"/>
      <c r="L372" s="511"/>
      <c r="M372" s="511"/>
      <c r="N372" s="832"/>
    </row>
    <row r="373" spans="1:14" s="468" customFormat="1" x14ac:dyDescent="0.3">
      <c r="A373" s="359"/>
      <c r="B373" s="308"/>
      <c r="C373" s="308"/>
      <c r="D373" s="309"/>
      <c r="E373" s="467"/>
      <c r="F373" s="511"/>
      <c r="G373" s="511"/>
      <c r="H373" s="511"/>
      <c r="I373" s="511"/>
      <c r="J373" s="511"/>
      <c r="K373" s="511"/>
      <c r="L373" s="511"/>
      <c r="M373" s="511"/>
      <c r="N373" s="832"/>
    </row>
    <row r="374" spans="1:14" s="468" customFormat="1" x14ac:dyDescent="0.3">
      <c r="A374" s="360"/>
      <c r="B374" s="308"/>
      <c r="C374" s="308"/>
      <c r="D374" s="309"/>
      <c r="F374" s="512"/>
      <c r="G374" s="512"/>
      <c r="H374" s="512"/>
      <c r="I374" s="512"/>
      <c r="J374" s="512"/>
      <c r="K374" s="512"/>
      <c r="L374" s="512"/>
      <c r="M374" s="512"/>
      <c r="N374" s="832"/>
    </row>
    <row r="375" spans="1:14" s="468" customFormat="1" x14ac:dyDescent="0.3">
      <c r="A375" s="360"/>
      <c r="B375" s="308"/>
      <c r="C375" s="308"/>
      <c r="D375" s="309"/>
      <c r="F375" s="512"/>
      <c r="G375" s="512"/>
      <c r="H375" s="512"/>
      <c r="I375" s="512"/>
      <c r="J375" s="512"/>
      <c r="K375" s="512"/>
      <c r="L375" s="512"/>
      <c r="M375" s="512"/>
      <c r="N375" s="832"/>
    </row>
    <row r="376" spans="1:14" s="468" customFormat="1" x14ac:dyDescent="0.3">
      <c r="A376" s="360"/>
      <c r="B376" s="308"/>
      <c r="C376" s="308"/>
      <c r="D376" s="309"/>
      <c r="F376" s="512"/>
      <c r="G376" s="512"/>
      <c r="H376" s="512"/>
      <c r="I376" s="512"/>
      <c r="J376" s="512"/>
      <c r="K376" s="512"/>
      <c r="L376" s="512"/>
      <c r="M376" s="512"/>
      <c r="N376" s="832"/>
    </row>
    <row r="377" spans="1:14" s="468" customFormat="1" x14ac:dyDescent="0.3">
      <c r="A377" s="360"/>
      <c r="B377" s="308"/>
      <c r="C377" s="308"/>
      <c r="D377" s="309"/>
      <c r="F377" s="512"/>
      <c r="G377" s="512"/>
      <c r="H377" s="512"/>
      <c r="I377" s="512"/>
      <c r="J377" s="512"/>
      <c r="K377" s="512"/>
      <c r="L377" s="512"/>
      <c r="M377" s="512"/>
      <c r="N377" s="832"/>
    </row>
    <row r="378" spans="1:14" s="468" customFormat="1" x14ac:dyDescent="0.3">
      <c r="A378" s="360"/>
      <c r="B378" s="308"/>
      <c r="C378" s="308"/>
      <c r="D378" s="309"/>
      <c r="F378" s="512"/>
      <c r="G378" s="512"/>
      <c r="H378" s="512"/>
      <c r="I378" s="512"/>
      <c r="J378" s="512"/>
      <c r="K378" s="512"/>
      <c r="L378" s="512"/>
      <c r="M378" s="512"/>
      <c r="N378" s="832"/>
    </row>
    <row r="379" spans="1:14" s="468" customFormat="1" x14ac:dyDescent="0.3">
      <c r="A379" s="360"/>
      <c r="B379" s="308"/>
      <c r="C379" s="308"/>
      <c r="D379" s="309"/>
      <c r="F379" s="512"/>
      <c r="G379" s="512"/>
      <c r="H379" s="512"/>
      <c r="I379" s="512"/>
      <c r="J379" s="512"/>
      <c r="K379" s="512"/>
      <c r="L379" s="512"/>
      <c r="M379" s="512"/>
      <c r="N379" s="832"/>
    </row>
    <row r="380" spans="1:14" s="468" customFormat="1" x14ac:dyDescent="0.3">
      <c r="A380" s="360"/>
      <c r="B380" s="308"/>
      <c r="C380" s="308"/>
      <c r="D380" s="309"/>
      <c r="F380" s="512"/>
      <c r="G380" s="512"/>
      <c r="H380" s="512"/>
      <c r="I380" s="512"/>
      <c r="J380" s="512"/>
      <c r="K380" s="512"/>
      <c r="L380" s="512"/>
      <c r="M380" s="512"/>
      <c r="N380" s="832"/>
    </row>
    <row r="381" spans="1:14" s="468" customFormat="1" x14ac:dyDescent="0.3">
      <c r="A381" s="360"/>
      <c r="B381" s="308"/>
      <c r="C381" s="308"/>
      <c r="D381" s="309"/>
      <c r="F381" s="512"/>
      <c r="G381" s="512"/>
      <c r="H381" s="512"/>
      <c r="I381" s="512"/>
      <c r="J381" s="512"/>
      <c r="K381" s="512"/>
      <c r="L381" s="512"/>
      <c r="M381" s="512"/>
      <c r="N381" s="832"/>
    </row>
    <row r="382" spans="1:14" s="468" customFormat="1" x14ac:dyDescent="0.3">
      <c r="A382" s="360"/>
      <c r="B382" s="308"/>
      <c r="C382" s="308"/>
      <c r="D382" s="309"/>
      <c r="F382" s="512"/>
      <c r="G382" s="512"/>
      <c r="H382" s="512"/>
      <c r="I382" s="512"/>
      <c r="J382" s="512"/>
      <c r="K382" s="512"/>
      <c r="L382" s="512"/>
      <c r="M382" s="512"/>
      <c r="N382" s="832"/>
    </row>
    <row r="383" spans="1:14" s="468" customFormat="1" x14ac:dyDescent="0.3">
      <c r="A383" s="360"/>
      <c r="B383" s="310"/>
      <c r="C383" s="308"/>
      <c r="D383" s="309"/>
      <c r="F383" s="512"/>
      <c r="G383" s="512"/>
      <c r="H383" s="512"/>
      <c r="I383" s="512"/>
      <c r="J383" s="512"/>
      <c r="K383" s="512"/>
      <c r="L383" s="512"/>
      <c r="M383" s="512"/>
      <c r="N383" s="832"/>
    </row>
    <row r="384" spans="1:14" x14ac:dyDescent="0.3">
      <c r="A384" s="360"/>
      <c r="B384" s="310"/>
      <c r="C384" s="308"/>
      <c r="D384" s="311"/>
    </row>
    <row r="385" spans="1:4" x14ac:dyDescent="0.3">
      <c r="A385" s="360"/>
      <c r="B385" s="310"/>
      <c r="C385" s="308"/>
      <c r="D385" s="311"/>
    </row>
    <row r="386" spans="1:4" x14ac:dyDescent="0.3">
      <c r="A386" s="360"/>
      <c r="B386" s="310"/>
      <c r="C386" s="308"/>
      <c r="D386" s="311"/>
    </row>
    <row r="387" spans="1:4" x14ac:dyDescent="0.3">
      <c r="A387" s="360"/>
      <c r="B387" s="310"/>
      <c r="C387" s="308"/>
      <c r="D387" s="311"/>
    </row>
    <row r="388" spans="1:4" x14ac:dyDescent="0.3">
      <c r="A388" s="360"/>
      <c r="B388" s="310"/>
      <c r="C388" s="308"/>
      <c r="D388" s="311"/>
    </row>
    <row r="389" spans="1:4" x14ac:dyDescent="0.3">
      <c r="A389" s="360"/>
      <c r="B389" s="310"/>
      <c r="C389" s="308"/>
      <c r="D389" s="311"/>
    </row>
    <row r="390" spans="1:4" x14ac:dyDescent="0.3">
      <c r="A390" s="360"/>
      <c r="B390" s="310"/>
      <c r="C390" s="308"/>
      <c r="D390" s="311"/>
    </row>
    <row r="391" spans="1:4" x14ac:dyDescent="0.3">
      <c r="A391" s="360"/>
      <c r="B391" s="310"/>
      <c r="C391" s="308"/>
      <c r="D391" s="311"/>
    </row>
    <row r="392" spans="1:4" x14ac:dyDescent="0.3">
      <c r="A392" s="360"/>
      <c r="B392" s="310"/>
      <c r="C392" s="308"/>
      <c r="D392" s="311"/>
    </row>
    <row r="393" spans="1:4" x14ac:dyDescent="0.3">
      <c r="A393" s="360"/>
      <c r="B393" s="310"/>
      <c r="C393" s="308"/>
      <c r="D393" s="311"/>
    </row>
    <row r="394" spans="1:4" x14ac:dyDescent="0.3">
      <c r="A394" s="360"/>
      <c r="B394" s="310"/>
      <c r="C394" s="308"/>
      <c r="D394" s="311"/>
    </row>
    <row r="395" spans="1:4" x14ac:dyDescent="0.3">
      <c r="B395" s="310"/>
      <c r="C395" s="308"/>
      <c r="D395" s="311"/>
    </row>
  </sheetData>
  <sheetProtection algorithmName="SHA-512" hashValue="eFCh3FsEyw700t5d+Gug7rq+2a9FzVfhTwrnCdDUQYgHpwhn7J1fc+QZIOLpMEKoscltbqieSQdsCs2T5kVOZA==" saltValue="Oo3nH+Dcck93Bm+mfBz1Jw==" spinCount="100000" sheet="1" formatCells="0" formatColumns="0" formatRows="0" insertRows="0" deleteRows="0"/>
  <mergeCells count="5">
    <mergeCell ref="B1:I1"/>
    <mergeCell ref="G3:M3"/>
    <mergeCell ref="B3:B4"/>
    <mergeCell ref="D3:D4"/>
    <mergeCell ref="B2:M2"/>
  </mergeCells>
  <phoneticPr fontId="7" type="noConversion"/>
  <dataValidations count="2">
    <dataValidation errorStyle="information" allowBlank="1" showInputMessage="1" showErrorMessage="1" prompt="Įterpimas_x000a_(žr. skyrių &quot;Pastabos&quot;)" sqref="A129" xr:uid="{99E38712-0C86-4EB2-AE26-0FA475576A83}"/>
    <dataValidation errorStyle="information" allowBlank="1" showInputMessage="1" showErrorMessage="1" prompt="Įterpimas (žr. skyrių &quot;Pastabos&quot;)" sqref="A201 A263 A289 A77" xr:uid="{260C4656-F744-48AB-9AFD-21B29EE57E65}"/>
  </dataValidations>
  <printOptions horizontalCentered="1"/>
  <pageMargins left="0.23622047244094491" right="0.23622047244094491" top="0.74803149606299213" bottom="0.74803149606299213"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EE44-4DCC-433A-9835-CF74F6C8CB66}">
  <sheetPr codeName="Sheet1"/>
  <dimension ref="A1:O497"/>
  <sheetViews>
    <sheetView zoomScaleNormal="100" workbookViewId="0">
      <pane ySplit="5" topLeftCell="A60" activePane="bottomLeft" state="frozen"/>
      <selection pane="bottomLeft" activeCell="E3" sqref="E3"/>
    </sheetView>
  </sheetViews>
  <sheetFormatPr defaultRowHeight="14.4" x14ac:dyDescent="0.3"/>
  <cols>
    <col min="1" max="1" width="8.88671875" style="361"/>
    <col min="2" max="2" width="27.109375" style="312" customWidth="1"/>
    <col min="3" max="3" width="8.88671875" style="313"/>
    <col min="4" max="4" width="30" style="314" customWidth="1"/>
    <col min="5" max="5" width="13.88671875" style="312" customWidth="1"/>
    <col min="6" max="13" width="14.21875" style="313" customWidth="1"/>
    <col min="14" max="14" width="8.88671875" style="312"/>
    <col min="15" max="15" width="88.21875" style="312" customWidth="1"/>
    <col min="16" max="16384" width="8.88671875" style="312"/>
  </cols>
  <sheetData>
    <row r="1" spans="1:15" s="819" customFormat="1" x14ac:dyDescent="0.3">
      <c r="A1" s="469" t="s">
        <v>92</v>
      </c>
      <c r="B1" s="470" t="s">
        <v>93</v>
      </c>
      <c r="C1" s="471"/>
      <c r="D1" s="472"/>
      <c r="E1" s="471"/>
      <c r="F1" s="471"/>
      <c r="G1" s="471"/>
      <c r="H1" s="471"/>
      <c r="I1" s="471"/>
      <c r="J1" s="487"/>
      <c r="K1" s="487"/>
      <c r="L1" s="487"/>
      <c r="M1" s="488"/>
      <c r="O1" s="818"/>
    </row>
    <row r="2" spans="1:15" ht="52.2" customHeight="1" x14ac:dyDescent="0.3">
      <c r="A2" s="474"/>
      <c r="B2" s="1039" t="s">
        <v>1247</v>
      </c>
      <c r="C2" s="1039"/>
      <c r="D2" s="1039"/>
      <c r="E2" s="1039"/>
      <c r="F2" s="1039"/>
      <c r="G2" s="1039"/>
      <c r="H2" s="1039"/>
      <c r="I2" s="1039"/>
      <c r="J2" s="1039"/>
      <c r="K2" s="1039"/>
      <c r="L2" s="1039"/>
      <c r="M2" s="1040"/>
      <c r="O2" s="818"/>
    </row>
    <row r="3" spans="1:15" s="819" customFormat="1" ht="14.4" customHeight="1" x14ac:dyDescent="0.3">
      <c r="A3" s="475" t="s">
        <v>23</v>
      </c>
      <c r="B3" s="1033" t="s">
        <v>25</v>
      </c>
      <c r="C3" s="283" t="s">
        <v>58</v>
      </c>
      <c r="D3" s="1041" t="s">
        <v>26</v>
      </c>
      <c r="E3" s="443" t="str">
        <f>+V!E3</f>
        <v>-</v>
      </c>
      <c r="F3" s="443" t="str">
        <f>+V!F3</f>
        <v>-</v>
      </c>
      <c r="G3" s="1030" t="s">
        <v>27</v>
      </c>
      <c r="H3" s="1031"/>
      <c r="I3" s="1031"/>
      <c r="J3" s="1031"/>
      <c r="K3" s="1031"/>
      <c r="L3" s="1031"/>
      <c r="M3" s="1032"/>
      <c r="O3" s="818"/>
    </row>
    <row r="4" spans="1:15" s="835" customFormat="1" x14ac:dyDescent="0.3">
      <c r="A4" s="476" t="s">
        <v>22</v>
      </c>
      <c r="B4" s="1034"/>
      <c r="C4" s="317" t="s">
        <v>59</v>
      </c>
      <c r="D4" s="1042"/>
      <c r="E4" s="833" t="s">
        <v>24</v>
      </c>
      <c r="F4" s="317" t="s">
        <v>24</v>
      </c>
      <c r="G4" s="443" t="str">
        <f>+V!G4</f>
        <v>-</v>
      </c>
      <c r="H4" s="443" t="str">
        <f>+V!H4</f>
        <v>-</v>
      </c>
      <c r="I4" s="443" t="str">
        <f>+V!I4</f>
        <v>-</v>
      </c>
      <c r="J4" s="443" t="str">
        <f>+V!J4</f>
        <v>-</v>
      </c>
      <c r="K4" s="443" t="str">
        <f>+V!K4</f>
        <v>-</v>
      </c>
      <c r="L4" s="443" t="str">
        <f>+V!L4</f>
        <v>-</v>
      </c>
      <c r="M4" s="834" t="str">
        <f>+V!M4</f>
        <v>-</v>
      </c>
      <c r="O4" s="818"/>
    </row>
    <row r="5" spans="1:15" s="313" customFormat="1" ht="15" thickBot="1" x14ac:dyDescent="0.35">
      <c r="A5" s="477">
        <v>1</v>
      </c>
      <c r="B5" s="319">
        <v>2</v>
      </c>
      <c r="C5" s="318">
        <v>3</v>
      </c>
      <c r="D5" s="320" t="s">
        <v>649</v>
      </c>
      <c r="E5" s="836">
        <v>4</v>
      </c>
      <c r="F5" s="318">
        <v>5</v>
      </c>
      <c r="G5" s="318">
        <v>6</v>
      </c>
      <c r="H5" s="318">
        <v>7</v>
      </c>
      <c r="I5" s="318">
        <v>8</v>
      </c>
      <c r="J5" s="318">
        <v>9</v>
      </c>
      <c r="K5" s="318">
        <v>10</v>
      </c>
      <c r="L5" s="318">
        <v>11</v>
      </c>
      <c r="M5" s="491">
        <v>12</v>
      </c>
      <c r="O5" s="818"/>
    </row>
    <row r="6" spans="1:15" ht="14.4" customHeight="1" thickTop="1" thickBot="1" x14ac:dyDescent="0.35">
      <c r="A6" s="478" t="s">
        <v>684</v>
      </c>
      <c r="B6" s="297" t="s">
        <v>28</v>
      </c>
      <c r="C6" s="286"/>
      <c r="D6" s="321"/>
      <c r="E6" s="837" t="s">
        <v>29</v>
      </c>
      <c r="F6" s="452" t="s">
        <v>29</v>
      </c>
      <c r="G6" s="452" t="s">
        <v>29</v>
      </c>
      <c r="H6" s="452" t="s">
        <v>29</v>
      </c>
      <c r="I6" s="452" t="s">
        <v>29</v>
      </c>
      <c r="J6" s="452" t="s">
        <v>29</v>
      </c>
      <c r="K6" s="452" t="s">
        <v>29</v>
      </c>
      <c r="L6" s="452" t="s">
        <v>29</v>
      </c>
      <c r="M6" s="492" t="s">
        <v>29</v>
      </c>
      <c r="O6" s="818"/>
    </row>
    <row r="7" spans="1:15" ht="14.4" customHeight="1" x14ac:dyDescent="0.3">
      <c r="A7" s="322" t="s">
        <v>686</v>
      </c>
      <c r="B7" s="303" t="str">
        <f>+V!B7</f>
        <v>...</v>
      </c>
      <c r="C7" s="289"/>
      <c r="D7" s="323" t="s">
        <v>30</v>
      </c>
      <c r="E7" s="445" t="s">
        <v>29</v>
      </c>
      <c r="F7" s="453" t="s">
        <v>29</v>
      </c>
      <c r="G7" s="453" t="s">
        <v>29</v>
      </c>
      <c r="H7" s="453" t="s">
        <v>29</v>
      </c>
      <c r="I7" s="453" t="s">
        <v>29</v>
      </c>
      <c r="J7" s="453" t="s">
        <v>29</v>
      </c>
      <c r="K7" s="453" t="s">
        <v>29</v>
      </c>
      <c r="L7" s="453" t="s">
        <v>29</v>
      </c>
      <c r="M7" s="493" t="s">
        <v>29</v>
      </c>
      <c r="O7" s="818"/>
    </row>
    <row r="8" spans="1:15" ht="14.4" customHeight="1" x14ac:dyDescent="0.3">
      <c r="A8" s="324" t="s">
        <v>687</v>
      </c>
      <c r="B8" s="325" t="s">
        <v>94</v>
      </c>
      <c r="C8" s="326" t="s">
        <v>62</v>
      </c>
      <c r="D8" s="327" t="s">
        <v>475</v>
      </c>
      <c r="E8" s="798">
        <f>+V!E10</f>
        <v>0</v>
      </c>
      <c r="F8" s="798">
        <f>+V!F10</f>
        <v>0</v>
      </c>
      <c r="G8" s="798">
        <f>+V!G10</f>
        <v>0</v>
      </c>
      <c r="H8" s="798">
        <f>+V!H10</f>
        <v>0</v>
      </c>
      <c r="I8" s="798">
        <f>+V!I10</f>
        <v>0</v>
      </c>
      <c r="J8" s="798">
        <f>+V!J10</f>
        <v>0</v>
      </c>
      <c r="K8" s="798">
        <f>+V!K10</f>
        <v>0</v>
      </c>
      <c r="L8" s="798">
        <f>+V!L10</f>
        <v>0</v>
      </c>
      <c r="M8" s="799">
        <f>+V!M10</f>
        <v>0</v>
      </c>
      <c r="O8" s="818"/>
    </row>
    <row r="9" spans="1:15" ht="49.2" customHeight="1" x14ac:dyDescent="0.3">
      <c r="A9" s="324" t="s">
        <v>688</v>
      </c>
      <c r="B9" s="325" t="s">
        <v>96</v>
      </c>
      <c r="C9" s="326" t="s">
        <v>68</v>
      </c>
      <c r="D9" s="327" t="s">
        <v>97</v>
      </c>
      <c r="E9" s="437">
        <f t="shared" ref="E9:M9" si="0">SUM(E10:E17)</f>
        <v>0</v>
      </c>
      <c r="F9" s="437">
        <f t="shared" si="0"/>
        <v>0</v>
      </c>
      <c r="G9" s="437">
        <f t="shared" si="0"/>
        <v>0</v>
      </c>
      <c r="H9" s="437">
        <f t="shared" si="0"/>
        <v>0</v>
      </c>
      <c r="I9" s="437">
        <f t="shared" si="0"/>
        <v>0</v>
      </c>
      <c r="J9" s="437">
        <f t="shared" si="0"/>
        <v>0</v>
      </c>
      <c r="K9" s="437">
        <f t="shared" si="0"/>
        <v>0</v>
      </c>
      <c r="L9" s="437">
        <f t="shared" si="0"/>
        <v>0</v>
      </c>
      <c r="M9" s="479">
        <f t="shared" si="0"/>
        <v>0</v>
      </c>
      <c r="O9" s="818"/>
    </row>
    <row r="10" spans="1:15" ht="12.6" customHeight="1" x14ac:dyDescent="0.3">
      <c r="A10" s="324" t="s">
        <v>945</v>
      </c>
      <c r="B10" s="325" t="s">
        <v>98</v>
      </c>
      <c r="C10" s="326" t="s">
        <v>68</v>
      </c>
      <c r="D10" s="327"/>
      <c r="E10" s="498"/>
      <c r="F10" s="374"/>
      <c r="G10" s="374"/>
      <c r="H10" s="374"/>
      <c r="I10" s="374"/>
      <c r="J10" s="374"/>
      <c r="K10" s="374"/>
      <c r="L10" s="374"/>
      <c r="M10" s="375"/>
      <c r="O10" s="818"/>
    </row>
    <row r="11" spans="1:15" ht="40.799999999999997" customHeight="1" x14ac:dyDescent="0.3">
      <c r="A11" s="324" t="s">
        <v>946</v>
      </c>
      <c r="B11" s="325" t="s">
        <v>99</v>
      </c>
      <c r="C11" s="326" t="s">
        <v>68</v>
      </c>
      <c r="D11" s="327" t="s">
        <v>101</v>
      </c>
      <c r="E11" s="796"/>
      <c r="F11" s="374"/>
      <c r="G11" s="374"/>
      <c r="H11" s="374"/>
      <c r="I11" s="374"/>
      <c r="J11" s="374"/>
      <c r="K11" s="374"/>
      <c r="L11" s="374"/>
      <c r="M11" s="375"/>
      <c r="O11" s="818"/>
    </row>
    <row r="12" spans="1:15" ht="26.4" customHeight="1" x14ac:dyDescent="0.3">
      <c r="A12" s="357" t="s">
        <v>947</v>
      </c>
      <c r="B12" s="325" t="s">
        <v>100</v>
      </c>
      <c r="C12" s="326" t="s">
        <v>68</v>
      </c>
      <c r="D12" s="327"/>
      <c r="E12" s="796"/>
      <c r="F12" s="374"/>
      <c r="G12" s="374"/>
      <c r="H12" s="374"/>
      <c r="I12" s="374"/>
      <c r="J12" s="374"/>
      <c r="K12" s="374"/>
      <c r="L12" s="374"/>
      <c r="M12" s="375"/>
      <c r="O12" s="818"/>
    </row>
    <row r="13" spans="1:15" ht="13.2" customHeight="1" x14ac:dyDescent="0.3">
      <c r="A13" s="357" t="s">
        <v>948</v>
      </c>
      <c r="B13" s="328" t="s">
        <v>45</v>
      </c>
      <c r="C13" s="729" t="s">
        <v>68</v>
      </c>
      <c r="D13" s="327" t="s">
        <v>403</v>
      </c>
      <c r="E13" s="796"/>
      <c r="F13" s="374"/>
      <c r="G13" s="374"/>
      <c r="H13" s="374"/>
      <c r="I13" s="374"/>
      <c r="J13" s="374"/>
      <c r="K13" s="374"/>
      <c r="L13" s="374"/>
      <c r="M13" s="375"/>
      <c r="O13" s="818"/>
    </row>
    <row r="14" spans="1:15" ht="13.8" customHeight="1" x14ac:dyDescent="0.3">
      <c r="A14" s="357" t="s">
        <v>949</v>
      </c>
      <c r="B14" s="328" t="s">
        <v>45</v>
      </c>
      <c r="C14" s="326" t="s">
        <v>68</v>
      </c>
      <c r="D14" s="327" t="s">
        <v>403</v>
      </c>
      <c r="E14" s="373"/>
      <c r="F14" s="374"/>
      <c r="G14" s="374"/>
      <c r="H14" s="374"/>
      <c r="I14" s="374"/>
      <c r="J14" s="374"/>
      <c r="K14" s="374"/>
      <c r="L14" s="374"/>
      <c r="M14" s="375"/>
      <c r="O14" s="818"/>
    </row>
    <row r="15" spans="1:15" ht="15" customHeight="1" x14ac:dyDescent="0.3">
      <c r="A15" s="357" t="s">
        <v>950</v>
      </c>
      <c r="B15" s="328" t="s">
        <v>45</v>
      </c>
      <c r="C15" s="326" t="s">
        <v>68</v>
      </c>
      <c r="D15" s="327" t="s">
        <v>403</v>
      </c>
      <c r="E15" s="373"/>
      <c r="F15" s="374"/>
      <c r="G15" s="374"/>
      <c r="H15" s="374"/>
      <c r="I15" s="374"/>
      <c r="J15" s="374"/>
      <c r="K15" s="374"/>
      <c r="L15" s="374"/>
      <c r="M15" s="375"/>
      <c r="O15" s="818"/>
    </row>
    <row r="16" spans="1:15" x14ac:dyDescent="0.3">
      <c r="A16" s="357" t="s">
        <v>1271</v>
      </c>
      <c r="B16" s="328" t="s">
        <v>45</v>
      </c>
      <c r="C16" s="326" t="s">
        <v>68</v>
      </c>
      <c r="D16" s="327" t="s">
        <v>403</v>
      </c>
      <c r="E16" s="373"/>
      <c r="F16" s="374"/>
      <c r="G16" s="374"/>
      <c r="H16" s="374"/>
      <c r="I16" s="374"/>
      <c r="J16" s="374"/>
      <c r="K16" s="374"/>
      <c r="L16" s="374"/>
      <c r="M16" s="375"/>
      <c r="O16" s="818"/>
    </row>
    <row r="17" spans="1:15" ht="16.2" customHeight="1" x14ac:dyDescent="0.3">
      <c r="A17" s="357" t="s">
        <v>1272</v>
      </c>
      <c r="B17" s="325" t="s">
        <v>102</v>
      </c>
      <c r="C17" s="326" t="s">
        <v>68</v>
      </c>
      <c r="D17" s="327"/>
      <c r="E17" s="498"/>
      <c r="F17" s="374"/>
      <c r="G17" s="374"/>
      <c r="H17" s="374"/>
      <c r="I17" s="374"/>
      <c r="J17" s="374"/>
      <c r="K17" s="374"/>
      <c r="L17" s="374"/>
      <c r="M17" s="375"/>
      <c r="O17" s="818"/>
    </row>
    <row r="18" spans="1:15" ht="30" customHeight="1" x14ac:dyDescent="0.3">
      <c r="A18" s="324" t="s">
        <v>689</v>
      </c>
      <c r="B18" s="325" t="s">
        <v>103</v>
      </c>
      <c r="C18" s="326" t="s">
        <v>68</v>
      </c>
      <c r="D18" s="327" t="s">
        <v>104</v>
      </c>
      <c r="E18" s="437">
        <f>E371*E359/100</f>
        <v>0</v>
      </c>
      <c r="F18" s="437">
        <f>F371*F359/100</f>
        <v>0</v>
      </c>
      <c r="G18" s="437">
        <f t="shared" ref="G18:M18" si="1">G371*G359/100</f>
        <v>0</v>
      </c>
      <c r="H18" s="437">
        <f t="shared" si="1"/>
        <v>0</v>
      </c>
      <c r="I18" s="437">
        <f t="shared" si="1"/>
        <v>0</v>
      </c>
      <c r="J18" s="437">
        <f t="shared" si="1"/>
        <v>0</v>
      </c>
      <c r="K18" s="437">
        <f t="shared" si="1"/>
        <v>0</v>
      </c>
      <c r="L18" s="437">
        <f t="shared" si="1"/>
        <v>0</v>
      </c>
      <c r="M18" s="437">
        <f t="shared" si="1"/>
        <v>0</v>
      </c>
      <c r="O18" s="818"/>
    </row>
    <row r="19" spans="1:15" ht="15.6" customHeight="1" thickBot="1" x14ac:dyDescent="0.35">
      <c r="A19" s="324" t="s">
        <v>690</v>
      </c>
      <c r="B19" s="330" t="s">
        <v>40</v>
      </c>
      <c r="C19" s="331" t="s">
        <v>68</v>
      </c>
      <c r="D19" s="332" t="s">
        <v>105</v>
      </c>
      <c r="E19" s="838" t="str">
        <f t="shared" ref="E19:M19" si="2">IF(E8&gt;0,(E9+E18)/E8,"-")</f>
        <v>-</v>
      </c>
      <c r="F19" s="838" t="str">
        <f t="shared" si="2"/>
        <v>-</v>
      </c>
      <c r="G19" s="838" t="str">
        <f t="shared" si="2"/>
        <v>-</v>
      </c>
      <c r="H19" s="838" t="str">
        <f t="shared" si="2"/>
        <v>-</v>
      </c>
      <c r="I19" s="838" t="str">
        <f t="shared" si="2"/>
        <v>-</v>
      </c>
      <c r="J19" s="838" t="str">
        <f t="shared" si="2"/>
        <v>-</v>
      </c>
      <c r="K19" s="838" t="str">
        <f t="shared" si="2"/>
        <v>-</v>
      </c>
      <c r="L19" s="838" t="str">
        <f t="shared" si="2"/>
        <v>-</v>
      </c>
      <c r="M19" s="839" t="str">
        <f t="shared" si="2"/>
        <v>-</v>
      </c>
      <c r="O19" s="818"/>
    </row>
    <row r="20" spans="1:15" ht="14.4" customHeight="1" x14ac:dyDescent="0.3">
      <c r="A20" s="322" t="s">
        <v>700</v>
      </c>
      <c r="B20" s="303" t="str">
        <f>+V!B21</f>
        <v>...</v>
      </c>
      <c r="C20" s="289"/>
      <c r="D20" s="323" t="s">
        <v>30</v>
      </c>
      <c r="E20" s="445" t="s">
        <v>29</v>
      </c>
      <c r="F20" s="453" t="s">
        <v>29</v>
      </c>
      <c r="G20" s="453" t="s">
        <v>29</v>
      </c>
      <c r="H20" s="453" t="s">
        <v>29</v>
      </c>
      <c r="I20" s="453" t="s">
        <v>29</v>
      </c>
      <c r="J20" s="453" t="s">
        <v>29</v>
      </c>
      <c r="K20" s="453" t="s">
        <v>29</v>
      </c>
      <c r="L20" s="453" t="s">
        <v>29</v>
      </c>
      <c r="M20" s="493" t="s">
        <v>29</v>
      </c>
      <c r="O20" s="818"/>
    </row>
    <row r="21" spans="1:15" ht="14.4" customHeight="1" x14ac:dyDescent="0.3">
      <c r="A21" s="324" t="s">
        <v>701</v>
      </c>
      <c r="B21" s="325" t="s">
        <v>94</v>
      </c>
      <c r="C21" s="326" t="s">
        <v>62</v>
      </c>
      <c r="D21" s="327" t="s">
        <v>476</v>
      </c>
      <c r="E21" s="798">
        <f>+V!E24</f>
        <v>0</v>
      </c>
      <c r="F21" s="798">
        <f>+V!F24</f>
        <v>0</v>
      </c>
      <c r="G21" s="798">
        <f>+V!G24</f>
        <v>0</v>
      </c>
      <c r="H21" s="798">
        <f>+V!H24</f>
        <v>0</v>
      </c>
      <c r="I21" s="798">
        <f>+V!I24</f>
        <v>0</v>
      </c>
      <c r="J21" s="798">
        <f>+V!J24</f>
        <v>0</v>
      </c>
      <c r="K21" s="798">
        <f>+V!K24</f>
        <v>0</v>
      </c>
      <c r="L21" s="798">
        <f>+V!L24</f>
        <v>0</v>
      </c>
      <c r="M21" s="799">
        <f>+V!M24</f>
        <v>0</v>
      </c>
      <c r="O21" s="818"/>
    </row>
    <row r="22" spans="1:15" ht="43.8" customHeight="1" x14ac:dyDescent="0.3">
      <c r="A22" s="324" t="s">
        <v>702</v>
      </c>
      <c r="B22" s="325" t="s">
        <v>96</v>
      </c>
      <c r="C22" s="326" t="s">
        <v>68</v>
      </c>
      <c r="D22" s="327" t="s">
        <v>481</v>
      </c>
      <c r="E22" s="437">
        <f>SUM(E23:E30)</f>
        <v>0</v>
      </c>
      <c r="F22" s="437">
        <f t="shared" ref="F22" si="3">SUM(F23:F30)</f>
        <v>0</v>
      </c>
      <c r="G22" s="437">
        <f t="shared" ref="G22" si="4">SUM(G23:G30)</f>
        <v>0</v>
      </c>
      <c r="H22" s="437">
        <f t="shared" ref="H22" si="5">SUM(H23:H30)</f>
        <v>0</v>
      </c>
      <c r="I22" s="437">
        <f t="shared" ref="I22" si="6">SUM(I23:I30)</f>
        <v>0</v>
      </c>
      <c r="J22" s="437">
        <f t="shared" ref="J22" si="7">SUM(J23:J30)</f>
        <v>0</v>
      </c>
      <c r="K22" s="437">
        <f t="shared" ref="K22" si="8">SUM(K23:K30)</f>
        <v>0</v>
      </c>
      <c r="L22" s="437">
        <f t="shared" ref="L22" si="9">SUM(L23:L30)</f>
        <v>0</v>
      </c>
      <c r="M22" s="479">
        <f t="shared" ref="M22" si="10">SUM(M23:M30)</f>
        <v>0</v>
      </c>
      <c r="O22" s="818"/>
    </row>
    <row r="23" spans="1:15" ht="12.6" customHeight="1" x14ac:dyDescent="0.3">
      <c r="A23" s="324" t="s">
        <v>951</v>
      </c>
      <c r="B23" s="325" t="s">
        <v>98</v>
      </c>
      <c r="C23" s="326" t="s">
        <v>68</v>
      </c>
      <c r="D23" s="327"/>
      <c r="E23" s="498"/>
      <c r="F23" s="374"/>
      <c r="G23" s="374"/>
      <c r="H23" s="374"/>
      <c r="I23" s="374"/>
      <c r="J23" s="374"/>
      <c r="K23" s="374"/>
      <c r="L23" s="374"/>
      <c r="M23" s="375"/>
      <c r="O23" s="818"/>
    </row>
    <row r="24" spans="1:15" ht="40.799999999999997" customHeight="1" x14ac:dyDescent="0.3">
      <c r="A24" s="324" t="s">
        <v>952</v>
      </c>
      <c r="B24" s="325" t="s">
        <v>99</v>
      </c>
      <c r="C24" s="326" t="s">
        <v>68</v>
      </c>
      <c r="D24" s="327" t="s">
        <v>101</v>
      </c>
      <c r="E24" s="796"/>
      <c r="F24" s="374"/>
      <c r="G24" s="374"/>
      <c r="H24" s="374"/>
      <c r="I24" s="374"/>
      <c r="J24" s="374"/>
      <c r="K24" s="374"/>
      <c r="L24" s="374"/>
      <c r="M24" s="375"/>
      <c r="O24" s="818"/>
    </row>
    <row r="25" spans="1:15" ht="26.4" customHeight="1" x14ac:dyDescent="0.3">
      <c r="A25" s="324" t="s">
        <v>953</v>
      </c>
      <c r="B25" s="325" t="s">
        <v>100</v>
      </c>
      <c r="C25" s="326" t="s">
        <v>68</v>
      </c>
      <c r="D25" s="327"/>
      <c r="E25" s="796"/>
      <c r="F25" s="374"/>
      <c r="G25" s="374"/>
      <c r="H25" s="374"/>
      <c r="I25" s="374"/>
      <c r="J25" s="374"/>
      <c r="K25" s="374"/>
      <c r="L25" s="374"/>
      <c r="M25" s="375"/>
      <c r="O25" s="818"/>
    </row>
    <row r="26" spans="1:15" ht="13.2" customHeight="1" x14ac:dyDescent="0.3">
      <c r="A26" s="357" t="s">
        <v>954</v>
      </c>
      <c r="B26" s="328" t="s">
        <v>45</v>
      </c>
      <c r="C26" s="326" t="s">
        <v>68</v>
      </c>
      <c r="D26" s="327" t="s">
        <v>403</v>
      </c>
      <c r="E26" s="796"/>
      <c r="F26" s="374"/>
      <c r="G26" s="374"/>
      <c r="H26" s="374"/>
      <c r="I26" s="374"/>
      <c r="J26" s="374"/>
      <c r="K26" s="374"/>
      <c r="L26" s="374"/>
      <c r="M26" s="375"/>
      <c r="O26" s="818"/>
    </row>
    <row r="27" spans="1:15" ht="13.2" customHeight="1" x14ac:dyDescent="0.3">
      <c r="A27" s="357" t="s">
        <v>955</v>
      </c>
      <c r="B27" s="328" t="s">
        <v>45</v>
      </c>
      <c r="C27" s="326" t="s">
        <v>68</v>
      </c>
      <c r="D27" s="327" t="s">
        <v>403</v>
      </c>
      <c r="E27" s="796"/>
      <c r="F27" s="374"/>
      <c r="G27" s="374"/>
      <c r="H27" s="374"/>
      <c r="I27" s="374"/>
      <c r="J27" s="374"/>
      <c r="K27" s="374"/>
      <c r="L27" s="374"/>
      <c r="M27" s="375"/>
      <c r="O27" s="818"/>
    </row>
    <row r="28" spans="1:15" ht="13.2" customHeight="1" x14ac:dyDescent="0.3">
      <c r="A28" s="357" t="s">
        <v>956</v>
      </c>
      <c r="B28" s="328" t="s">
        <v>45</v>
      </c>
      <c r="C28" s="326" t="s">
        <v>68</v>
      </c>
      <c r="D28" s="327" t="s">
        <v>403</v>
      </c>
      <c r="E28" s="796"/>
      <c r="F28" s="374"/>
      <c r="G28" s="374"/>
      <c r="H28" s="374"/>
      <c r="I28" s="374"/>
      <c r="J28" s="374"/>
      <c r="K28" s="374"/>
      <c r="L28" s="374"/>
      <c r="M28" s="375"/>
      <c r="O28" s="818"/>
    </row>
    <row r="29" spans="1:15" ht="13.2" customHeight="1" x14ac:dyDescent="0.3">
      <c r="A29" s="357" t="s">
        <v>1269</v>
      </c>
      <c r="B29" s="328" t="s">
        <v>45</v>
      </c>
      <c r="C29" s="326" t="s">
        <v>68</v>
      </c>
      <c r="D29" s="327" t="s">
        <v>403</v>
      </c>
      <c r="E29" s="796"/>
      <c r="F29" s="374"/>
      <c r="G29" s="374"/>
      <c r="H29" s="374"/>
      <c r="I29" s="374"/>
      <c r="J29" s="374"/>
      <c r="K29" s="374"/>
      <c r="L29" s="374"/>
      <c r="M29" s="375"/>
      <c r="O29" s="818"/>
    </row>
    <row r="30" spans="1:15" ht="16.2" customHeight="1" x14ac:dyDescent="0.3">
      <c r="A30" s="357" t="s">
        <v>1270</v>
      </c>
      <c r="B30" s="325" t="s">
        <v>102</v>
      </c>
      <c r="C30" s="326" t="s">
        <v>68</v>
      </c>
      <c r="D30" s="327"/>
      <c r="E30" s="796"/>
      <c r="F30" s="374"/>
      <c r="G30" s="374"/>
      <c r="H30" s="374"/>
      <c r="I30" s="374"/>
      <c r="J30" s="374"/>
      <c r="K30" s="374"/>
      <c r="L30" s="374"/>
      <c r="M30" s="375"/>
      <c r="O30" s="818"/>
    </row>
    <row r="31" spans="1:15" ht="37.200000000000003" customHeight="1" x14ac:dyDescent="0.3">
      <c r="A31" s="324" t="s">
        <v>703</v>
      </c>
      <c r="B31" s="325" t="s">
        <v>103</v>
      </c>
      <c r="C31" s="326" t="s">
        <v>68</v>
      </c>
      <c r="D31" s="327" t="s">
        <v>477</v>
      </c>
      <c r="E31" s="437">
        <f>E372*E359/100</f>
        <v>0</v>
      </c>
      <c r="F31" s="437">
        <f>F372*F359/100</f>
        <v>0</v>
      </c>
      <c r="G31" s="437">
        <f t="shared" ref="G31:M31" si="11">G372*G359/100</f>
        <v>0</v>
      </c>
      <c r="H31" s="437">
        <f t="shared" si="11"/>
        <v>0</v>
      </c>
      <c r="I31" s="437">
        <f t="shared" si="11"/>
        <v>0</v>
      </c>
      <c r="J31" s="437">
        <f t="shared" si="11"/>
        <v>0</v>
      </c>
      <c r="K31" s="437">
        <f t="shared" si="11"/>
        <v>0</v>
      </c>
      <c r="L31" s="437">
        <f t="shared" si="11"/>
        <v>0</v>
      </c>
      <c r="M31" s="437">
        <f t="shared" si="11"/>
        <v>0</v>
      </c>
      <c r="O31" s="818"/>
    </row>
    <row r="32" spans="1:15" ht="16.2" customHeight="1" thickBot="1" x14ac:dyDescent="0.35">
      <c r="A32" s="329" t="s">
        <v>704</v>
      </c>
      <c r="B32" s="330" t="s">
        <v>40</v>
      </c>
      <c r="C32" s="331" t="s">
        <v>68</v>
      </c>
      <c r="D32" s="332"/>
      <c r="E32" s="838" t="str">
        <f>IF(E21&gt;0,(E22+E31)/E21,"-")</f>
        <v>-</v>
      </c>
      <c r="F32" s="838" t="str">
        <f>IF(F21&gt;0,(F22+F31)/F21,"-")</f>
        <v>-</v>
      </c>
      <c r="G32" s="838" t="str">
        <f t="shared" ref="G32" si="12">IF(G21&gt;0,(G22+G31)/G21,"-")</f>
        <v>-</v>
      </c>
      <c r="H32" s="838" t="str">
        <f t="shared" ref="H32" si="13">IF(H21&gt;0,(H22+H31)/H21,"-")</f>
        <v>-</v>
      </c>
      <c r="I32" s="838" t="str">
        <f t="shared" ref="I32" si="14">IF(I21&gt;0,(I22+I31)/I21,"-")</f>
        <v>-</v>
      </c>
      <c r="J32" s="838" t="str">
        <f t="shared" ref="J32" si="15">IF(J21&gt;0,(J22+J31)/J21,"-")</f>
        <v>-</v>
      </c>
      <c r="K32" s="838" t="str">
        <f t="shared" ref="K32" si="16">IF(K21&gt;0,(K22+K31)/K21,"-")</f>
        <v>-</v>
      </c>
      <c r="L32" s="838" t="str">
        <f t="shared" ref="L32" si="17">IF(L21&gt;0,(L22+L31)/L21,"-")</f>
        <v>-</v>
      </c>
      <c r="M32" s="839" t="str">
        <f t="shared" ref="M32" si="18">IF(M21&gt;0,(M22+M31)/M21,"-")</f>
        <v>-</v>
      </c>
      <c r="O32" s="818"/>
    </row>
    <row r="33" spans="1:15" ht="14.4" customHeight="1" x14ac:dyDescent="0.3">
      <c r="A33" s="322" t="s">
        <v>714</v>
      </c>
      <c r="B33" s="303" t="str">
        <f>+V!B35</f>
        <v>…</v>
      </c>
      <c r="C33" s="289"/>
      <c r="D33" s="323" t="s">
        <v>30</v>
      </c>
      <c r="E33" s="445" t="s">
        <v>29</v>
      </c>
      <c r="F33" s="453" t="s">
        <v>29</v>
      </c>
      <c r="G33" s="453" t="s">
        <v>29</v>
      </c>
      <c r="H33" s="453" t="s">
        <v>29</v>
      </c>
      <c r="I33" s="453" t="s">
        <v>29</v>
      </c>
      <c r="J33" s="453" t="s">
        <v>29</v>
      </c>
      <c r="K33" s="453" t="s">
        <v>29</v>
      </c>
      <c r="L33" s="453" t="s">
        <v>29</v>
      </c>
      <c r="M33" s="493" t="s">
        <v>29</v>
      </c>
      <c r="O33" s="818"/>
    </row>
    <row r="34" spans="1:15" ht="14.4" customHeight="1" x14ac:dyDescent="0.3">
      <c r="A34" s="324" t="s">
        <v>715</v>
      </c>
      <c r="B34" s="325" t="s">
        <v>94</v>
      </c>
      <c r="C34" s="326" t="s">
        <v>62</v>
      </c>
      <c r="D34" s="327" t="s">
        <v>95</v>
      </c>
      <c r="E34" s="798">
        <f>+V!E38</f>
        <v>0</v>
      </c>
      <c r="F34" s="798">
        <f>+V!F38</f>
        <v>0</v>
      </c>
      <c r="G34" s="798">
        <f>+V!G38</f>
        <v>0</v>
      </c>
      <c r="H34" s="798">
        <f>+V!H38</f>
        <v>0</v>
      </c>
      <c r="I34" s="798">
        <f>+V!I38</f>
        <v>0</v>
      </c>
      <c r="J34" s="798">
        <f>+V!J38</f>
        <v>0</v>
      </c>
      <c r="K34" s="798">
        <f>+V!K38</f>
        <v>0</v>
      </c>
      <c r="L34" s="798">
        <f>+V!L38</f>
        <v>0</v>
      </c>
      <c r="M34" s="799">
        <f>+V!M38</f>
        <v>0</v>
      </c>
      <c r="O34" s="818"/>
    </row>
    <row r="35" spans="1:15" ht="33" customHeight="1" x14ac:dyDescent="0.3">
      <c r="A35" s="324" t="s">
        <v>716</v>
      </c>
      <c r="B35" s="325" t="s">
        <v>96</v>
      </c>
      <c r="C35" s="326" t="s">
        <v>68</v>
      </c>
      <c r="D35" s="327" t="s">
        <v>482</v>
      </c>
      <c r="E35" s="437">
        <f>SUM(E36:E43)</f>
        <v>0</v>
      </c>
      <c r="F35" s="437">
        <f t="shared" ref="F35" si="19">SUM(F36:F43)</f>
        <v>0</v>
      </c>
      <c r="G35" s="437">
        <f t="shared" ref="G35" si="20">SUM(G36:G43)</f>
        <v>0</v>
      </c>
      <c r="H35" s="437">
        <f t="shared" ref="H35" si="21">SUM(H36:H43)</f>
        <v>0</v>
      </c>
      <c r="I35" s="437">
        <f t="shared" ref="I35" si="22">SUM(I36:I43)</f>
        <v>0</v>
      </c>
      <c r="J35" s="437">
        <f t="shared" ref="J35" si="23">SUM(J36:J43)</f>
        <v>0</v>
      </c>
      <c r="K35" s="437">
        <f t="shared" ref="K35" si="24">SUM(K36:K43)</f>
        <v>0</v>
      </c>
      <c r="L35" s="437">
        <f t="shared" ref="L35" si="25">SUM(L36:L43)</f>
        <v>0</v>
      </c>
      <c r="M35" s="479">
        <f t="shared" ref="M35" si="26">SUM(M36:M43)</f>
        <v>0</v>
      </c>
      <c r="O35" s="818"/>
    </row>
    <row r="36" spans="1:15" ht="12.6" customHeight="1" x14ac:dyDescent="0.3">
      <c r="A36" s="324" t="s">
        <v>957</v>
      </c>
      <c r="B36" s="325" t="s">
        <v>98</v>
      </c>
      <c r="C36" s="326" t="s">
        <v>68</v>
      </c>
      <c r="D36" s="327"/>
      <c r="E36" s="498"/>
      <c r="F36" s="374"/>
      <c r="G36" s="374"/>
      <c r="H36" s="374"/>
      <c r="I36" s="374"/>
      <c r="J36" s="374"/>
      <c r="K36" s="374"/>
      <c r="L36" s="374"/>
      <c r="M36" s="375"/>
      <c r="O36" s="818"/>
    </row>
    <row r="37" spans="1:15" ht="40.799999999999997" customHeight="1" x14ac:dyDescent="0.3">
      <c r="A37" s="324" t="s">
        <v>958</v>
      </c>
      <c r="B37" s="325" t="s">
        <v>99</v>
      </c>
      <c r="C37" s="326" t="s">
        <v>68</v>
      </c>
      <c r="D37" s="327" t="s">
        <v>101</v>
      </c>
      <c r="E37" s="796"/>
      <c r="F37" s="374"/>
      <c r="G37" s="374"/>
      <c r="H37" s="374"/>
      <c r="I37" s="374"/>
      <c r="J37" s="374"/>
      <c r="K37" s="374"/>
      <c r="L37" s="374"/>
      <c r="M37" s="375"/>
      <c r="O37" s="818"/>
    </row>
    <row r="38" spans="1:15" ht="26.4" customHeight="1" x14ac:dyDescent="0.3">
      <c r="A38" s="324" t="s">
        <v>959</v>
      </c>
      <c r="B38" s="325" t="s">
        <v>100</v>
      </c>
      <c r="C38" s="326" t="s">
        <v>68</v>
      </c>
      <c r="D38" s="327"/>
      <c r="E38" s="796"/>
      <c r="F38" s="374"/>
      <c r="G38" s="374"/>
      <c r="H38" s="374"/>
      <c r="I38" s="374"/>
      <c r="J38" s="374"/>
      <c r="K38" s="374"/>
      <c r="L38" s="374"/>
      <c r="M38" s="375"/>
      <c r="O38" s="818"/>
    </row>
    <row r="39" spans="1:15" ht="13.2" customHeight="1" x14ac:dyDescent="0.3">
      <c r="A39" s="357" t="s">
        <v>960</v>
      </c>
      <c r="B39" s="328" t="s">
        <v>45</v>
      </c>
      <c r="C39" s="326" t="s">
        <v>68</v>
      </c>
      <c r="D39" s="327" t="s">
        <v>403</v>
      </c>
      <c r="E39" s="796"/>
      <c r="F39" s="374"/>
      <c r="G39" s="374"/>
      <c r="H39" s="374"/>
      <c r="I39" s="374"/>
      <c r="J39" s="374"/>
      <c r="K39" s="374"/>
      <c r="L39" s="374"/>
      <c r="M39" s="375"/>
      <c r="O39" s="818"/>
    </row>
    <row r="40" spans="1:15" ht="13.2" customHeight="1" x14ac:dyDescent="0.3">
      <c r="A40" s="357" t="s">
        <v>961</v>
      </c>
      <c r="B40" s="328" t="s">
        <v>45</v>
      </c>
      <c r="C40" s="326" t="s">
        <v>68</v>
      </c>
      <c r="D40" s="327" t="s">
        <v>403</v>
      </c>
      <c r="E40" s="796"/>
      <c r="F40" s="374"/>
      <c r="G40" s="374"/>
      <c r="H40" s="374"/>
      <c r="I40" s="374"/>
      <c r="J40" s="374"/>
      <c r="K40" s="374"/>
      <c r="L40" s="374"/>
      <c r="M40" s="375"/>
      <c r="O40" s="818"/>
    </row>
    <row r="41" spans="1:15" ht="13.2" customHeight="1" x14ac:dyDescent="0.3">
      <c r="A41" s="357" t="s">
        <v>962</v>
      </c>
      <c r="B41" s="328" t="s">
        <v>45</v>
      </c>
      <c r="C41" s="326" t="s">
        <v>68</v>
      </c>
      <c r="D41" s="327" t="s">
        <v>403</v>
      </c>
      <c r="E41" s="796"/>
      <c r="F41" s="374"/>
      <c r="G41" s="374"/>
      <c r="H41" s="374"/>
      <c r="I41" s="374"/>
      <c r="J41" s="374"/>
      <c r="K41" s="374"/>
      <c r="L41" s="374"/>
      <c r="M41" s="375"/>
      <c r="O41" s="818"/>
    </row>
    <row r="42" spans="1:15" ht="13.2" customHeight="1" x14ac:dyDescent="0.3">
      <c r="A42" s="357" t="s">
        <v>1273</v>
      </c>
      <c r="B42" s="328" t="s">
        <v>45</v>
      </c>
      <c r="C42" s="326" t="s">
        <v>68</v>
      </c>
      <c r="D42" s="327" t="s">
        <v>403</v>
      </c>
      <c r="E42" s="796"/>
      <c r="F42" s="374"/>
      <c r="G42" s="374"/>
      <c r="H42" s="374"/>
      <c r="I42" s="374"/>
      <c r="J42" s="374"/>
      <c r="K42" s="374"/>
      <c r="L42" s="374"/>
      <c r="M42" s="375"/>
      <c r="O42" s="818"/>
    </row>
    <row r="43" spans="1:15" ht="16.2" customHeight="1" x14ac:dyDescent="0.3">
      <c r="A43" s="357" t="s">
        <v>1274</v>
      </c>
      <c r="B43" s="325" t="s">
        <v>102</v>
      </c>
      <c r="C43" s="326" t="s">
        <v>68</v>
      </c>
      <c r="D43" s="327"/>
      <c r="E43" s="498"/>
      <c r="F43" s="374"/>
      <c r="G43" s="374"/>
      <c r="H43" s="374"/>
      <c r="I43" s="374"/>
      <c r="J43" s="374"/>
      <c r="K43" s="374"/>
      <c r="L43" s="374"/>
      <c r="M43" s="375"/>
      <c r="O43" s="818"/>
    </row>
    <row r="44" spans="1:15" ht="27.6" customHeight="1" x14ac:dyDescent="0.3">
      <c r="A44" s="324" t="s">
        <v>717</v>
      </c>
      <c r="B44" s="325" t="s">
        <v>103</v>
      </c>
      <c r="C44" s="326" t="s">
        <v>68</v>
      </c>
      <c r="D44" s="327" t="s">
        <v>478</v>
      </c>
      <c r="E44" s="437">
        <f>E373*E359/100</f>
        <v>0</v>
      </c>
      <c r="F44" s="437">
        <f>F373*F359/100</f>
        <v>0</v>
      </c>
      <c r="G44" s="437">
        <f t="shared" ref="G44:M44" si="27">G373*G359/100</f>
        <v>0</v>
      </c>
      <c r="H44" s="437">
        <f t="shared" si="27"/>
        <v>0</v>
      </c>
      <c r="I44" s="437">
        <f t="shared" si="27"/>
        <v>0</v>
      </c>
      <c r="J44" s="437">
        <f t="shared" si="27"/>
        <v>0</v>
      </c>
      <c r="K44" s="437">
        <f t="shared" si="27"/>
        <v>0</v>
      </c>
      <c r="L44" s="437">
        <f t="shared" si="27"/>
        <v>0</v>
      </c>
      <c r="M44" s="437">
        <f t="shared" si="27"/>
        <v>0</v>
      </c>
      <c r="O44" s="818"/>
    </row>
    <row r="45" spans="1:15" ht="17.399999999999999" customHeight="1" thickBot="1" x14ac:dyDescent="0.35">
      <c r="A45" s="329" t="s">
        <v>718</v>
      </c>
      <c r="B45" s="330" t="s">
        <v>40</v>
      </c>
      <c r="C45" s="331" t="s">
        <v>68</v>
      </c>
      <c r="D45" s="332"/>
      <c r="E45" s="838" t="str">
        <f>IF(E34&gt;0,(E35+E44)/E34,"-")</f>
        <v>-</v>
      </c>
      <c r="F45" s="838" t="str">
        <f>IF(F34&gt;0,(F35+F44)/F34,"-")</f>
        <v>-</v>
      </c>
      <c r="G45" s="838" t="str">
        <f t="shared" ref="G45" si="28">IF(G34&gt;0,(G35+G44)/G34,"-")</f>
        <v>-</v>
      </c>
      <c r="H45" s="838" t="str">
        <f t="shared" ref="H45" si="29">IF(H34&gt;0,(H35+H44)/H34,"-")</f>
        <v>-</v>
      </c>
      <c r="I45" s="838" t="str">
        <f t="shared" ref="I45" si="30">IF(I34&gt;0,(I35+I44)/I34,"-")</f>
        <v>-</v>
      </c>
      <c r="J45" s="838" t="str">
        <f t="shared" ref="J45" si="31">IF(J34&gt;0,(J35+J44)/J34,"-")</f>
        <v>-</v>
      </c>
      <c r="K45" s="838" t="str">
        <f t="shared" ref="K45" si="32">IF(K34&gt;0,(K35+K44)/K34,"-")</f>
        <v>-</v>
      </c>
      <c r="L45" s="838" t="str">
        <f t="shared" ref="L45" si="33">IF(L34&gt;0,(L35+L44)/L34,"-")</f>
        <v>-</v>
      </c>
      <c r="M45" s="839" t="str">
        <f t="shared" ref="M45" si="34">IF(M34&gt;0,(M35+M44)/M34,"-")</f>
        <v>-</v>
      </c>
      <c r="O45" s="818"/>
    </row>
    <row r="46" spans="1:15" ht="14.4" customHeight="1" x14ac:dyDescent="0.3">
      <c r="A46" s="322" t="s">
        <v>728</v>
      </c>
      <c r="B46" s="303" t="str">
        <f>+V!B49</f>
        <v>...</v>
      </c>
      <c r="C46" s="289"/>
      <c r="D46" s="323" t="s">
        <v>30</v>
      </c>
      <c r="E46" s="445" t="s">
        <v>29</v>
      </c>
      <c r="F46" s="453" t="s">
        <v>29</v>
      </c>
      <c r="G46" s="453" t="s">
        <v>29</v>
      </c>
      <c r="H46" s="453" t="s">
        <v>29</v>
      </c>
      <c r="I46" s="453" t="s">
        <v>29</v>
      </c>
      <c r="J46" s="453" t="s">
        <v>29</v>
      </c>
      <c r="K46" s="453" t="s">
        <v>29</v>
      </c>
      <c r="L46" s="453" t="s">
        <v>29</v>
      </c>
      <c r="M46" s="493" t="s">
        <v>29</v>
      </c>
      <c r="O46" s="818"/>
    </row>
    <row r="47" spans="1:15" ht="14.4" customHeight="1" x14ac:dyDescent="0.3">
      <c r="A47" s="324" t="s">
        <v>729</v>
      </c>
      <c r="B47" s="325" t="s">
        <v>94</v>
      </c>
      <c r="C47" s="326" t="s">
        <v>62</v>
      </c>
      <c r="D47" s="327" t="s">
        <v>95</v>
      </c>
      <c r="E47" s="798">
        <f>+V!E52</f>
        <v>0</v>
      </c>
      <c r="F47" s="798">
        <f>+V!F52</f>
        <v>0</v>
      </c>
      <c r="G47" s="798">
        <f>+V!G52</f>
        <v>0</v>
      </c>
      <c r="H47" s="798">
        <f>+V!H52</f>
        <v>0</v>
      </c>
      <c r="I47" s="798">
        <f>+V!I52</f>
        <v>0</v>
      </c>
      <c r="J47" s="798">
        <f>+V!J52</f>
        <v>0</v>
      </c>
      <c r="K47" s="798">
        <f>+V!K52</f>
        <v>0</v>
      </c>
      <c r="L47" s="798">
        <f>+V!L52</f>
        <v>0</v>
      </c>
      <c r="M47" s="799">
        <f>+V!M52</f>
        <v>0</v>
      </c>
      <c r="O47" s="818"/>
    </row>
    <row r="48" spans="1:15" ht="33" customHeight="1" x14ac:dyDescent="0.3">
      <c r="A48" s="324" t="s">
        <v>730</v>
      </c>
      <c r="B48" s="325" t="s">
        <v>96</v>
      </c>
      <c r="C48" s="326" t="s">
        <v>68</v>
      </c>
      <c r="D48" s="327" t="s">
        <v>482</v>
      </c>
      <c r="E48" s="437">
        <f>SUM(E49:E56)</f>
        <v>0</v>
      </c>
      <c r="F48" s="437">
        <f t="shared" ref="F48" si="35">SUM(F49:F56)</f>
        <v>0</v>
      </c>
      <c r="G48" s="437">
        <f t="shared" ref="G48" si="36">SUM(G49:G56)</f>
        <v>0</v>
      </c>
      <c r="H48" s="437">
        <f t="shared" ref="H48" si="37">SUM(H49:H56)</f>
        <v>0</v>
      </c>
      <c r="I48" s="437">
        <f t="shared" ref="I48" si="38">SUM(I49:I56)</f>
        <v>0</v>
      </c>
      <c r="J48" s="437">
        <f t="shared" ref="J48" si="39">SUM(J49:J56)</f>
        <v>0</v>
      </c>
      <c r="K48" s="437">
        <f t="shared" ref="K48" si="40">SUM(K49:K56)</f>
        <v>0</v>
      </c>
      <c r="L48" s="437">
        <f t="shared" ref="L48" si="41">SUM(L49:L56)</f>
        <v>0</v>
      </c>
      <c r="M48" s="479">
        <f t="shared" ref="M48" si="42">SUM(M49:M56)</f>
        <v>0</v>
      </c>
      <c r="O48" s="818"/>
    </row>
    <row r="49" spans="1:15" ht="12.6" customHeight="1" x14ac:dyDescent="0.3">
      <c r="A49" s="324" t="s">
        <v>963</v>
      </c>
      <c r="B49" s="325" t="s">
        <v>98</v>
      </c>
      <c r="C49" s="326" t="s">
        <v>68</v>
      </c>
      <c r="D49" s="327"/>
      <c r="E49" s="498"/>
      <c r="F49" s="374"/>
      <c r="G49" s="374"/>
      <c r="H49" s="374"/>
      <c r="I49" s="374"/>
      <c r="J49" s="374"/>
      <c r="K49" s="374"/>
      <c r="L49" s="374"/>
      <c r="M49" s="375"/>
      <c r="O49" s="818"/>
    </row>
    <row r="50" spans="1:15" ht="40.799999999999997" customHeight="1" x14ac:dyDescent="0.3">
      <c r="A50" s="324" t="s">
        <v>964</v>
      </c>
      <c r="B50" s="325" t="s">
        <v>99</v>
      </c>
      <c r="C50" s="326" t="s">
        <v>68</v>
      </c>
      <c r="D50" s="327" t="s">
        <v>101</v>
      </c>
      <c r="E50" s="796"/>
      <c r="F50" s="374"/>
      <c r="G50" s="374"/>
      <c r="H50" s="374"/>
      <c r="I50" s="374"/>
      <c r="J50" s="374"/>
      <c r="K50" s="374"/>
      <c r="L50" s="374"/>
      <c r="M50" s="375"/>
      <c r="O50" s="818"/>
    </row>
    <row r="51" spans="1:15" ht="26.4" customHeight="1" x14ac:dyDescent="0.3">
      <c r="A51" s="324" t="s">
        <v>965</v>
      </c>
      <c r="B51" s="325" t="s">
        <v>100</v>
      </c>
      <c r="C51" s="326" t="s">
        <v>68</v>
      </c>
      <c r="D51" s="327"/>
      <c r="E51" s="796"/>
      <c r="F51" s="374"/>
      <c r="G51" s="374"/>
      <c r="H51" s="374"/>
      <c r="I51" s="374"/>
      <c r="J51" s="374"/>
      <c r="K51" s="374"/>
      <c r="L51" s="374"/>
      <c r="M51" s="375"/>
      <c r="O51" s="818"/>
    </row>
    <row r="52" spans="1:15" ht="13.2" customHeight="1" x14ac:dyDescent="0.3">
      <c r="A52" s="357" t="s">
        <v>966</v>
      </c>
      <c r="B52" s="328" t="s">
        <v>45</v>
      </c>
      <c r="C52" s="326" t="s">
        <v>68</v>
      </c>
      <c r="D52" s="327" t="s">
        <v>403</v>
      </c>
      <c r="E52" s="796"/>
      <c r="F52" s="374"/>
      <c r="G52" s="374"/>
      <c r="H52" s="374"/>
      <c r="I52" s="374"/>
      <c r="J52" s="374"/>
      <c r="K52" s="374"/>
      <c r="L52" s="374"/>
      <c r="M52" s="375"/>
      <c r="O52" s="818"/>
    </row>
    <row r="53" spans="1:15" ht="13.2" customHeight="1" x14ac:dyDescent="0.3">
      <c r="A53" s="357" t="s">
        <v>967</v>
      </c>
      <c r="B53" s="328" t="s">
        <v>45</v>
      </c>
      <c r="C53" s="326" t="s">
        <v>68</v>
      </c>
      <c r="D53" s="327" t="s">
        <v>403</v>
      </c>
      <c r="E53" s="796"/>
      <c r="F53" s="374"/>
      <c r="G53" s="374"/>
      <c r="H53" s="374"/>
      <c r="I53" s="374"/>
      <c r="J53" s="374"/>
      <c r="K53" s="374"/>
      <c r="L53" s="374"/>
      <c r="M53" s="375"/>
      <c r="O53" s="818"/>
    </row>
    <row r="54" spans="1:15" ht="13.2" customHeight="1" x14ac:dyDescent="0.3">
      <c r="A54" s="357" t="s">
        <v>968</v>
      </c>
      <c r="B54" s="328" t="s">
        <v>45</v>
      </c>
      <c r="C54" s="326" t="s">
        <v>68</v>
      </c>
      <c r="D54" s="327" t="s">
        <v>403</v>
      </c>
      <c r="E54" s="796"/>
      <c r="F54" s="374"/>
      <c r="G54" s="374"/>
      <c r="H54" s="374"/>
      <c r="I54" s="374"/>
      <c r="J54" s="374"/>
      <c r="K54" s="374"/>
      <c r="L54" s="374"/>
      <c r="M54" s="375"/>
      <c r="O54" s="818"/>
    </row>
    <row r="55" spans="1:15" ht="13.2" customHeight="1" x14ac:dyDescent="0.3">
      <c r="A55" s="357" t="s">
        <v>1275</v>
      </c>
      <c r="B55" s="328" t="s">
        <v>45</v>
      </c>
      <c r="C55" s="326" t="s">
        <v>68</v>
      </c>
      <c r="D55" s="327" t="s">
        <v>403</v>
      </c>
      <c r="E55" s="796"/>
      <c r="F55" s="374"/>
      <c r="G55" s="374"/>
      <c r="H55" s="374"/>
      <c r="I55" s="374"/>
      <c r="J55" s="374"/>
      <c r="K55" s="374"/>
      <c r="L55" s="374"/>
      <c r="M55" s="375"/>
      <c r="O55" s="818"/>
    </row>
    <row r="56" spans="1:15" ht="16.2" customHeight="1" x14ac:dyDescent="0.3">
      <c r="A56" s="357" t="s">
        <v>1276</v>
      </c>
      <c r="B56" s="325" t="s">
        <v>102</v>
      </c>
      <c r="C56" s="326" t="s">
        <v>68</v>
      </c>
      <c r="D56" s="327"/>
      <c r="E56" s="498"/>
      <c r="F56" s="374"/>
      <c r="G56" s="374"/>
      <c r="H56" s="374"/>
      <c r="I56" s="374"/>
      <c r="J56" s="374"/>
      <c r="K56" s="374"/>
      <c r="L56" s="374"/>
      <c r="M56" s="375"/>
      <c r="O56" s="818"/>
    </row>
    <row r="57" spans="1:15" ht="27.6" customHeight="1" x14ac:dyDescent="0.3">
      <c r="A57" s="324" t="s">
        <v>731</v>
      </c>
      <c r="B57" s="325" t="s">
        <v>103</v>
      </c>
      <c r="C57" s="326" t="s">
        <v>68</v>
      </c>
      <c r="D57" s="327" t="s">
        <v>479</v>
      </c>
      <c r="E57" s="437">
        <f>E374*E359/100</f>
        <v>0</v>
      </c>
      <c r="F57" s="437">
        <f>F374*F359/100</f>
        <v>0</v>
      </c>
      <c r="G57" s="437">
        <f t="shared" ref="G57:M57" si="43">G374*G359/100</f>
        <v>0</v>
      </c>
      <c r="H57" s="437">
        <f t="shared" si="43"/>
        <v>0</v>
      </c>
      <c r="I57" s="437">
        <f t="shared" si="43"/>
        <v>0</v>
      </c>
      <c r="J57" s="437">
        <f t="shared" si="43"/>
        <v>0</v>
      </c>
      <c r="K57" s="437">
        <f t="shared" si="43"/>
        <v>0</v>
      </c>
      <c r="L57" s="437">
        <f t="shared" si="43"/>
        <v>0</v>
      </c>
      <c r="M57" s="437">
        <f t="shared" si="43"/>
        <v>0</v>
      </c>
      <c r="O57" s="818"/>
    </row>
    <row r="58" spans="1:15" ht="16.2" customHeight="1" thickBot="1" x14ac:dyDescent="0.35">
      <c r="A58" s="329" t="s">
        <v>732</v>
      </c>
      <c r="B58" s="330" t="s">
        <v>40</v>
      </c>
      <c r="C58" s="331" t="s">
        <v>68</v>
      </c>
      <c r="D58" s="332"/>
      <c r="E58" s="838" t="str">
        <f>IF(E47&gt;0,(E48+E57)/E47,"-")</f>
        <v>-</v>
      </c>
      <c r="F58" s="838" t="str">
        <f>IF(F47&gt;0,(F48+F57)/F47,"-")</f>
        <v>-</v>
      </c>
      <c r="G58" s="838" t="str">
        <f t="shared" ref="G58" si="44">IF(G47&gt;0,(G48+G57)/G47,"-")</f>
        <v>-</v>
      </c>
      <c r="H58" s="838" t="str">
        <f t="shared" ref="H58" si="45">IF(H47&gt;0,(H48+H57)/H47,"-")</f>
        <v>-</v>
      </c>
      <c r="I58" s="838" t="str">
        <f t="shared" ref="I58" si="46">IF(I47&gt;0,(I48+I57)/I47,"-")</f>
        <v>-</v>
      </c>
      <c r="J58" s="838" t="str">
        <f t="shared" ref="J58" si="47">IF(J47&gt;0,(J48+J57)/J47,"-")</f>
        <v>-</v>
      </c>
      <c r="K58" s="838" t="str">
        <f t="shared" ref="K58" si="48">IF(K47&gt;0,(K48+K57)/K47,"-")</f>
        <v>-</v>
      </c>
      <c r="L58" s="838" t="str">
        <f t="shared" ref="L58" si="49">IF(L47&gt;0,(L48+L57)/L47,"-")</f>
        <v>-</v>
      </c>
      <c r="M58" s="839" t="str">
        <f t="shared" ref="M58" si="50">IF(M47&gt;0,(M48+M57)/M47,"-")</f>
        <v>-</v>
      </c>
      <c r="O58" s="818"/>
    </row>
    <row r="59" spans="1:15" s="812" customFormat="1" ht="14.4" customHeight="1" x14ac:dyDescent="0.3">
      <c r="A59" s="910" t="s">
        <v>742</v>
      </c>
      <c r="B59" s="288" t="s">
        <v>45</v>
      </c>
      <c r="C59" s="725"/>
      <c r="D59" s="323" t="s">
        <v>30</v>
      </c>
      <c r="E59" s="863" t="s">
        <v>29</v>
      </c>
      <c r="F59" s="726" t="s">
        <v>29</v>
      </c>
      <c r="G59" s="726" t="s">
        <v>29</v>
      </c>
      <c r="H59" s="726" t="s">
        <v>29</v>
      </c>
      <c r="I59" s="726" t="s">
        <v>29</v>
      </c>
      <c r="J59" s="726" t="s">
        <v>29</v>
      </c>
      <c r="K59" s="726" t="s">
        <v>29</v>
      </c>
      <c r="L59" s="726" t="s">
        <v>29</v>
      </c>
      <c r="M59" s="727" t="s">
        <v>29</v>
      </c>
      <c r="O59" s="818"/>
    </row>
    <row r="60" spans="1:15" s="812" customFormat="1" ht="14.4" customHeight="1" x14ac:dyDescent="0.3">
      <c r="A60" s="357" t="s">
        <v>743</v>
      </c>
      <c r="B60" s="797" t="s">
        <v>94</v>
      </c>
      <c r="C60" s="729" t="s">
        <v>62</v>
      </c>
      <c r="D60" s="327" t="s">
        <v>95</v>
      </c>
      <c r="E60" s="798">
        <f>+V!E66</f>
        <v>0</v>
      </c>
      <c r="F60" s="798">
        <f>+V!F66</f>
        <v>0</v>
      </c>
      <c r="G60" s="798">
        <f>+V!G66</f>
        <v>0</v>
      </c>
      <c r="H60" s="798">
        <f>+V!H66</f>
        <v>0</v>
      </c>
      <c r="I60" s="798">
        <f>+V!I66</f>
        <v>0</v>
      </c>
      <c r="J60" s="798">
        <f>+V!J66</f>
        <v>0</v>
      </c>
      <c r="K60" s="798">
        <f>+V!K66</f>
        <v>0</v>
      </c>
      <c r="L60" s="798">
        <f>+V!L66</f>
        <v>0</v>
      </c>
      <c r="M60" s="799">
        <f>+V!M66</f>
        <v>0</v>
      </c>
      <c r="O60" s="818"/>
    </row>
    <row r="61" spans="1:15" s="812" customFormat="1" ht="33" customHeight="1" x14ac:dyDescent="0.3">
      <c r="A61" s="357" t="s">
        <v>744</v>
      </c>
      <c r="B61" s="797" t="s">
        <v>96</v>
      </c>
      <c r="C61" s="729" t="s">
        <v>68</v>
      </c>
      <c r="D61" s="327" t="s">
        <v>482</v>
      </c>
      <c r="E61" s="798">
        <f>SUM(E62:E69)</f>
        <v>0</v>
      </c>
      <c r="F61" s="798">
        <f t="shared" ref="F61" si="51">SUM(F62:F69)</f>
        <v>0</v>
      </c>
      <c r="G61" s="798">
        <f t="shared" ref="G61" si="52">SUM(G62:G69)</f>
        <v>0</v>
      </c>
      <c r="H61" s="798">
        <f t="shared" ref="H61" si="53">SUM(H62:H69)</f>
        <v>0</v>
      </c>
      <c r="I61" s="798">
        <f t="shared" ref="I61" si="54">SUM(I62:I69)</f>
        <v>0</v>
      </c>
      <c r="J61" s="798">
        <f t="shared" ref="J61" si="55">SUM(J62:J69)</f>
        <v>0</v>
      </c>
      <c r="K61" s="798">
        <f t="shared" ref="K61" si="56">SUM(K62:K69)</f>
        <v>0</v>
      </c>
      <c r="L61" s="798">
        <f t="shared" ref="L61" si="57">SUM(L62:L69)</f>
        <v>0</v>
      </c>
      <c r="M61" s="799">
        <f t="shared" ref="M61" si="58">SUM(M62:M69)</f>
        <v>0</v>
      </c>
      <c r="O61" s="818"/>
    </row>
    <row r="62" spans="1:15" s="812" customFormat="1" ht="12.6" customHeight="1" x14ac:dyDescent="0.3">
      <c r="A62" s="357" t="s">
        <v>969</v>
      </c>
      <c r="B62" s="797" t="s">
        <v>98</v>
      </c>
      <c r="C62" s="729" t="s">
        <v>68</v>
      </c>
      <c r="D62" s="327"/>
      <c r="E62" s="498"/>
      <c r="F62" s="374"/>
      <c r="G62" s="374"/>
      <c r="H62" s="374"/>
      <c r="I62" s="374"/>
      <c r="J62" s="374"/>
      <c r="K62" s="374"/>
      <c r="L62" s="374"/>
      <c r="M62" s="375"/>
      <c r="O62" s="818"/>
    </row>
    <row r="63" spans="1:15" s="812" customFormat="1" ht="40.799999999999997" customHeight="1" x14ac:dyDescent="0.3">
      <c r="A63" s="357" t="s">
        <v>970</v>
      </c>
      <c r="B63" s="797" t="s">
        <v>99</v>
      </c>
      <c r="C63" s="729" t="s">
        <v>68</v>
      </c>
      <c r="D63" s="327" t="s">
        <v>101</v>
      </c>
      <c r="E63" s="796"/>
      <c r="F63" s="374"/>
      <c r="G63" s="374"/>
      <c r="H63" s="374"/>
      <c r="I63" s="374"/>
      <c r="J63" s="374"/>
      <c r="K63" s="374"/>
      <c r="L63" s="374"/>
      <c r="M63" s="375"/>
      <c r="O63" s="818"/>
    </row>
    <row r="64" spans="1:15" s="812" customFormat="1" ht="26.4" customHeight="1" x14ac:dyDescent="0.3">
      <c r="A64" s="357" t="s">
        <v>971</v>
      </c>
      <c r="B64" s="797" t="s">
        <v>100</v>
      </c>
      <c r="C64" s="729" t="s">
        <v>68</v>
      </c>
      <c r="D64" s="327"/>
      <c r="E64" s="796"/>
      <c r="F64" s="374"/>
      <c r="G64" s="374"/>
      <c r="H64" s="374"/>
      <c r="I64" s="374"/>
      <c r="J64" s="374"/>
      <c r="K64" s="374"/>
      <c r="L64" s="374"/>
      <c r="M64" s="375"/>
      <c r="O64" s="818"/>
    </row>
    <row r="65" spans="1:15" s="812" customFormat="1" ht="13.2" customHeight="1" x14ac:dyDescent="0.3">
      <c r="A65" s="357" t="s">
        <v>972</v>
      </c>
      <c r="B65" s="930" t="s">
        <v>45</v>
      </c>
      <c r="C65" s="729" t="s">
        <v>68</v>
      </c>
      <c r="D65" s="327" t="s">
        <v>403</v>
      </c>
      <c r="E65" s="796"/>
      <c r="F65" s="374"/>
      <c r="G65" s="374"/>
      <c r="H65" s="374"/>
      <c r="I65" s="374"/>
      <c r="J65" s="374"/>
      <c r="K65" s="374"/>
      <c r="L65" s="374"/>
      <c r="M65" s="375"/>
      <c r="O65" s="818"/>
    </row>
    <row r="66" spans="1:15" s="812" customFormat="1" ht="13.2" customHeight="1" x14ac:dyDescent="0.3">
      <c r="A66" s="357" t="s">
        <v>973</v>
      </c>
      <c r="B66" s="930" t="s">
        <v>45</v>
      </c>
      <c r="C66" s="729" t="s">
        <v>68</v>
      </c>
      <c r="D66" s="327" t="s">
        <v>403</v>
      </c>
      <c r="E66" s="796"/>
      <c r="F66" s="374"/>
      <c r="G66" s="374"/>
      <c r="H66" s="374"/>
      <c r="I66" s="374"/>
      <c r="J66" s="374"/>
      <c r="K66" s="374"/>
      <c r="L66" s="374"/>
      <c r="M66" s="375"/>
      <c r="O66" s="818"/>
    </row>
    <row r="67" spans="1:15" s="812" customFormat="1" ht="13.2" customHeight="1" x14ac:dyDescent="0.3">
      <c r="A67" s="357" t="s">
        <v>974</v>
      </c>
      <c r="B67" s="930" t="s">
        <v>45</v>
      </c>
      <c r="C67" s="729" t="s">
        <v>68</v>
      </c>
      <c r="D67" s="327" t="s">
        <v>403</v>
      </c>
      <c r="E67" s="796"/>
      <c r="F67" s="374"/>
      <c r="G67" s="374"/>
      <c r="H67" s="374"/>
      <c r="I67" s="374"/>
      <c r="J67" s="374"/>
      <c r="K67" s="374"/>
      <c r="L67" s="374"/>
      <c r="M67" s="375"/>
      <c r="O67" s="818"/>
    </row>
    <row r="68" spans="1:15" s="812" customFormat="1" ht="13.2" customHeight="1" x14ac:dyDescent="0.3">
      <c r="A68" s="357" t="s">
        <v>1277</v>
      </c>
      <c r="B68" s="930" t="s">
        <v>45</v>
      </c>
      <c r="C68" s="729" t="s">
        <v>68</v>
      </c>
      <c r="D68" s="327" t="s">
        <v>403</v>
      </c>
      <c r="E68" s="796"/>
      <c r="F68" s="374"/>
      <c r="G68" s="374"/>
      <c r="H68" s="374"/>
      <c r="I68" s="374"/>
      <c r="J68" s="374"/>
      <c r="K68" s="374"/>
      <c r="L68" s="374"/>
      <c r="M68" s="375"/>
      <c r="O68" s="818"/>
    </row>
    <row r="69" spans="1:15" s="812" customFormat="1" ht="16.2" customHeight="1" x14ac:dyDescent="0.3">
      <c r="A69" s="357" t="s">
        <v>1278</v>
      </c>
      <c r="B69" s="797" t="s">
        <v>102</v>
      </c>
      <c r="C69" s="729" t="s">
        <v>68</v>
      </c>
      <c r="D69" s="327"/>
      <c r="E69" s="498"/>
      <c r="F69" s="374"/>
      <c r="G69" s="374"/>
      <c r="H69" s="374"/>
      <c r="I69" s="374"/>
      <c r="J69" s="374"/>
      <c r="K69" s="374"/>
      <c r="L69" s="374"/>
      <c r="M69" s="375"/>
      <c r="O69" s="818"/>
    </row>
    <row r="70" spans="1:15" s="812" customFormat="1" ht="27.6" customHeight="1" x14ac:dyDescent="0.3">
      <c r="A70" s="357" t="s">
        <v>745</v>
      </c>
      <c r="B70" s="797" t="s">
        <v>103</v>
      </c>
      <c r="C70" s="729" t="s">
        <v>68</v>
      </c>
      <c r="D70" s="327" t="s">
        <v>480</v>
      </c>
      <c r="E70" s="798">
        <f>E375*E359/100</f>
        <v>0</v>
      </c>
      <c r="F70" s="798">
        <f t="shared" ref="F70:M70" si="59">F375*F359/100</f>
        <v>0</v>
      </c>
      <c r="G70" s="798">
        <f t="shared" si="59"/>
        <v>0</v>
      </c>
      <c r="H70" s="798">
        <f t="shared" si="59"/>
        <v>0</v>
      </c>
      <c r="I70" s="798">
        <f t="shared" si="59"/>
        <v>0</v>
      </c>
      <c r="J70" s="798">
        <f t="shared" si="59"/>
        <v>0</v>
      </c>
      <c r="K70" s="798">
        <f t="shared" si="59"/>
        <v>0</v>
      </c>
      <c r="L70" s="798">
        <f t="shared" si="59"/>
        <v>0</v>
      </c>
      <c r="M70" s="798">
        <f t="shared" si="59"/>
        <v>0</v>
      </c>
      <c r="O70" s="818"/>
    </row>
    <row r="71" spans="1:15" s="812" customFormat="1" ht="16.8" customHeight="1" x14ac:dyDescent="0.3">
      <c r="A71" s="950" t="s">
        <v>746</v>
      </c>
      <c r="B71" s="941" t="s">
        <v>40</v>
      </c>
      <c r="C71" s="942" t="s">
        <v>68</v>
      </c>
      <c r="D71" s="943"/>
      <c r="E71" s="944" t="str">
        <f>IF(E60&gt;0,(E61+E70)/E60,"-")</f>
        <v>-</v>
      </c>
      <c r="F71" s="944" t="str">
        <f>IF(F60&gt;0,(F61+F70)/F60,"-")</f>
        <v>-</v>
      </c>
      <c r="G71" s="944" t="str">
        <f t="shared" ref="G71" si="60">IF(G60&gt;0,(G61+G70)/G60,"-")</f>
        <v>-</v>
      </c>
      <c r="H71" s="944" t="str">
        <f t="shared" ref="H71" si="61">IF(H60&gt;0,(H61+H70)/H60,"-")</f>
        <v>-</v>
      </c>
      <c r="I71" s="944" t="str">
        <f t="shared" ref="I71" si="62">IF(I60&gt;0,(I61+I70)/I60,"-")</f>
        <v>-</v>
      </c>
      <c r="J71" s="944" t="str">
        <f t="shared" ref="J71" si="63">IF(J60&gt;0,(J61+J70)/J60,"-")</f>
        <v>-</v>
      </c>
      <c r="K71" s="944" t="str">
        <f t="shared" ref="K71" si="64">IF(K60&gt;0,(K61+K70)/K60,"-")</f>
        <v>-</v>
      </c>
      <c r="L71" s="944" t="str">
        <f t="shared" ref="L71" si="65">IF(L60&gt;0,(L61+L70)/L60,"-")</f>
        <v>-</v>
      </c>
      <c r="M71" s="945" t="str">
        <f t="shared" ref="M71" si="66">IF(M60&gt;0,(M61+M70)/M60,"-")</f>
        <v>-</v>
      </c>
      <c r="O71" s="818"/>
    </row>
    <row r="72" spans="1:15" s="812" customFormat="1" ht="16.8" customHeight="1" x14ac:dyDescent="0.3">
      <c r="A72" s="784" t="s">
        <v>45</v>
      </c>
      <c r="B72" s="789"/>
      <c r="C72" s="790"/>
      <c r="D72" s="785"/>
      <c r="E72" s="958"/>
      <c r="F72" s="958"/>
      <c r="G72" s="958"/>
      <c r="H72" s="958"/>
      <c r="I72" s="958"/>
      <c r="J72" s="958"/>
      <c r="K72" s="958"/>
      <c r="L72" s="958"/>
      <c r="M72" s="959"/>
      <c r="O72" s="818"/>
    </row>
    <row r="73" spans="1:15" ht="14.4" customHeight="1" thickBot="1" x14ac:dyDescent="0.35">
      <c r="A73" s="478">
        <v>2</v>
      </c>
      <c r="B73" s="297" t="s">
        <v>46</v>
      </c>
      <c r="C73" s="286"/>
      <c r="D73" s="321"/>
      <c r="E73" s="837" t="s">
        <v>29</v>
      </c>
      <c r="F73" s="452" t="s">
        <v>29</v>
      </c>
      <c r="G73" s="452" t="s">
        <v>29</v>
      </c>
      <c r="H73" s="452" t="s">
        <v>29</v>
      </c>
      <c r="I73" s="452" t="s">
        <v>29</v>
      </c>
      <c r="J73" s="452" t="s">
        <v>29</v>
      </c>
      <c r="K73" s="452" t="s">
        <v>29</v>
      </c>
      <c r="L73" s="452" t="s">
        <v>29</v>
      </c>
      <c r="M73" s="492" t="s">
        <v>29</v>
      </c>
      <c r="O73" s="818"/>
    </row>
    <row r="74" spans="1:15" ht="14.4" customHeight="1" x14ac:dyDescent="0.3">
      <c r="A74" s="335" t="s">
        <v>571</v>
      </c>
      <c r="B74" s="978"/>
      <c r="C74" s="336"/>
      <c r="D74" s="327" t="s">
        <v>95</v>
      </c>
      <c r="E74" s="840" t="s">
        <v>29</v>
      </c>
      <c r="F74" s="840" t="s">
        <v>29</v>
      </c>
      <c r="G74" s="840" t="s">
        <v>29</v>
      </c>
      <c r="H74" s="840" t="s">
        <v>29</v>
      </c>
      <c r="I74" s="840" t="s">
        <v>29</v>
      </c>
      <c r="J74" s="840" t="s">
        <v>29</v>
      </c>
      <c r="K74" s="840" t="s">
        <v>29</v>
      </c>
      <c r="L74" s="840" t="s">
        <v>29</v>
      </c>
      <c r="M74" s="841" t="s">
        <v>29</v>
      </c>
      <c r="O74" s="818"/>
    </row>
    <row r="75" spans="1:15" ht="13.8" customHeight="1" x14ac:dyDescent="0.3">
      <c r="A75" s="324" t="s">
        <v>756</v>
      </c>
      <c r="B75" s="325" t="s">
        <v>94</v>
      </c>
      <c r="C75" s="326" t="s">
        <v>62</v>
      </c>
      <c r="D75" s="327" t="s">
        <v>483</v>
      </c>
      <c r="E75" s="437">
        <f>+V!E80</f>
        <v>0</v>
      </c>
      <c r="F75" s="437">
        <f>+V!F80</f>
        <v>0</v>
      </c>
      <c r="G75" s="437">
        <f>+V!G80</f>
        <v>0</v>
      </c>
      <c r="H75" s="437">
        <f>+V!H80</f>
        <v>0</v>
      </c>
      <c r="I75" s="437">
        <f>+V!I80</f>
        <v>0</v>
      </c>
      <c r="J75" s="437">
        <f>+V!J80</f>
        <v>0</v>
      </c>
      <c r="K75" s="437">
        <f>+V!K80</f>
        <v>0</v>
      </c>
      <c r="L75" s="437">
        <f>+V!L80</f>
        <v>0</v>
      </c>
      <c r="M75" s="479">
        <f>+V!M80</f>
        <v>0</v>
      </c>
      <c r="O75" s="818"/>
    </row>
    <row r="76" spans="1:15" ht="46.8" customHeight="1" x14ac:dyDescent="0.3">
      <c r="A76" s="324" t="s">
        <v>757</v>
      </c>
      <c r="B76" s="325" t="s">
        <v>96</v>
      </c>
      <c r="C76" s="326" t="s">
        <v>68</v>
      </c>
      <c r="D76" s="327" t="s">
        <v>106</v>
      </c>
      <c r="E76" s="437">
        <f>SUM(E77:E84)</f>
        <v>0</v>
      </c>
      <c r="F76" s="437">
        <f>SUM(F77:F84)</f>
        <v>0</v>
      </c>
      <c r="G76" s="437">
        <f t="shared" ref="G76:M76" si="67">SUM(G77:G84)</f>
        <v>0</v>
      </c>
      <c r="H76" s="437">
        <f t="shared" si="67"/>
        <v>0</v>
      </c>
      <c r="I76" s="437">
        <f t="shared" si="67"/>
        <v>0</v>
      </c>
      <c r="J76" s="437">
        <f t="shared" si="67"/>
        <v>0</v>
      </c>
      <c r="K76" s="437">
        <f t="shared" si="67"/>
        <v>0</v>
      </c>
      <c r="L76" s="437">
        <f t="shared" si="67"/>
        <v>0</v>
      </c>
      <c r="M76" s="479">
        <f t="shared" si="67"/>
        <v>0</v>
      </c>
      <c r="O76" s="818"/>
    </row>
    <row r="77" spans="1:15" ht="13.8" customHeight="1" x14ac:dyDescent="0.3">
      <c r="A77" s="324" t="s">
        <v>975</v>
      </c>
      <c r="B77" s="325" t="s">
        <v>107</v>
      </c>
      <c r="C77" s="326" t="s">
        <v>68</v>
      </c>
      <c r="D77" s="327"/>
      <c r="E77" s="373"/>
      <c r="F77" s="374"/>
      <c r="G77" s="374"/>
      <c r="H77" s="374"/>
      <c r="I77" s="374"/>
      <c r="J77" s="374"/>
      <c r="K77" s="374"/>
      <c r="L77" s="374"/>
      <c r="M77" s="375"/>
      <c r="O77" s="818"/>
    </row>
    <row r="78" spans="1:15" ht="39.6" customHeight="1" x14ac:dyDescent="0.3">
      <c r="A78" s="324" t="s">
        <v>976</v>
      </c>
      <c r="B78" s="325" t="s">
        <v>99</v>
      </c>
      <c r="C78" s="326" t="s">
        <v>68</v>
      </c>
      <c r="D78" s="327" t="s">
        <v>108</v>
      </c>
      <c r="E78" s="373"/>
      <c r="F78" s="374"/>
      <c r="G78" s="374"/>
      <c r="H78" s="374"/>
      <c r="I78" s="374"/>
      <c r="J78" s="374"/>
      <c r="K78" s="374"/>
      <c r="L78" s="374"/>
      <c r="M78" s="375"/>
      <c r="O78" s="818"/>
    </row>
    <row r="79" spans="1:15" ht="27.6" customHeight="1" x14ac:dyDescent="0.3">
      <c r="A79" s="324" t="s">
        <v>977</v>
      </c>
      <c r="B79" s="325" t="s">
        <v>100</v>
      </c>
      <c r="C79" s="326" t="s">
        <v>68</v>
      </c>
      <c r="D79" s="327"/>
      <c r="E79" s="373"/>
      <c r="F79" s="374"/>
      <c r="G79" s="374"/>
      <c r="H79" s="374"/>
      <c r="I79" s="374"/>
      <c r="J79" s="374"/>
      <c r="K79" s="374"/>
      <c r="L79" s="374"/>
      <c r="M79" s="375"/>
      <c r="O79" s="818"/>
    </row>
    <row r="80" spans="1:15" ht="15" customHeight="1" x14ac:dyDescent="0.3">
      <c r="A80" s="357" t="s">
        <v>978</v>
      </c>
      <c r="B80" s="337" t="s">
        <v>45</v>
      </c>
      <c r="C80" s="326" t="s">
        <v>68</v>
      </c>
      <c r="D80" s="327" t="s">
        <v>403</v>
      </c>
      <c r="E80" s="373"/>
      <c r="F80" s="374"/>
      <c r="G80" s="374"/>
      <c r="H80" s="374"/>
      <c r="I80" s="374"/>
      <c r="J80" s="374"/>
      <c r="K80" s="374"/>
      <c r="L80" s="374"/>
      <c r="M80" s="375"/>
      <c r="O80" s="818"/>
    </row>
    <row r="81" spans="1:15" ht="15" customHeight="1" x14ac:dyDescent="0.3">
      <c r="A81" s="357" t="s">
        <v>979</v>
      </c>
      <c r="B81" s="337" t="s">
        <v>45</v>
      </c>
      <c r="C81" s="326" t="s">
        <v>68</v>
      </c>
      <c r="D81" s="327" t="s">
        <v>403</v>
      </c>
      <c r="E81" s="373"/>
      <c r="F81" s="374"/>
      <c r="G81" s="374"/>
      <c r="H81" s="374"/>
      <c r="I81" s="374"/>
      <c r="J81" s="374"/>
      <c r="K81" s="374"/>
      <c r="L81" s="374"/>
      <c r="M81" s="375"/>
      <c r="O81" s="818"/>
    </row>
    <row r="82" spans="1:15" ht="15" customHeight="1" x14ac:dyDescent="0.3">
      <c r="A82" s="357" t="s">
        <v>980</v>
      </c>
      <c r="B82" s="337" t="s">
        <v>45</v>
      </c>
      <c r="C82" s="326" t="s">
        <v>68</v>
      </c>
      <c r="D82" s="327" t="s">
        <v>403</v>
      </c>
      <c r="E82" s="373"/>
      <c r="F82" s="374"/>
      <c r="G82" s="374"/>
      <c r="H82" s="374"/>
      <c r="I82" s="374"/>
      <c r="J82" s="374"/>
      <c r="K82" s="374"/>
      <c r="L82" s="374"/>
      <c r="M82" s="375"/>
      <c r="O82" s="818"/>
    </row>
    <row r="83" spans="1:15" x14ac:dyDescent="0.3">
      <c r="A83" s="357" t="s">
        <v>1279</v>
      </c>
      <c r="B83" s="337" t="s">
        <v>45</v>
      </c>
      <c r="C83" s="326" t="s">
        <v>68</v>
      </c>
      <c r="D83" s="327" t="s">
        <v>403</v>
      </c>
      <c r="E83" s="373"/>
      <c r="F83" s="374"/>
      <c r="G83" s="374"/>
      <c r="H83" s="374"/>
      <c r="I83" s="374"/>
      <c r="J83" s="374"/>
      <c r="K83" s="374"/>
      <c r="L83" s="374"/>
      <c r="M83" s="375"/>
      <c r="O83" s="818"/>
    </row>
    <row r="84" spans="1:15" ht="15" customHeight="1" x14ac:dyDescent="0.3">
      <c r="A84" s="357" t="s">
        <v>1280</v>
      </c>
      <c r="B84" s="325" t="s">
        <v>102</v>
      </c>
      <c r="C84" s="326" t="s">
        <v>68</v>
      </c>
      <c r="D84" s="327"/>
      <c r="E84" s="373"/>
      <c r="F84" s="374"/>
      <c r="G84" s="374"/>
      <c r="H84" s="374"/>
      <c r="I84" s="374"/>
      <c r="J84" s="374"/>
      <c r="K84" s="374"/>
      <c r="L84" s="374"/>
      <c r="M84" s="375"/>
      <c r="O84" s="818"/>
    </row>
    <row r="85" spans="1:15" ht="31.8" customHeight="1" x14ac:dyDescent="0.3">
      <c r="A85" s="324" t="s">
        <v>758</v>
      </c>
      <c r="B85" s="325" t="s">
        <v>103</v>
      </c>
      <c r="C85" s="326" t="s">
        <v>68</v>
      </c>
      <c r="D85" s="327" t="s">
        <v>109</v>
      </c>
      <c r="E85" s="437">
        <f>E378*E359/100</f>
        <v>0</v>
      </c>
      <c r="F85" s="437">
        <f t="shared" ref="F85:M85" si="68">F378*F359/100</f>
        <v>0</v>
      </c>
      <c r="G85" s="437">
        <f t="shared" si="68"/>
        <v>0</v>
      </c>
      <c r="H85" s="437">
        <f t="shared" si="68"/>
        <v>0</v>
      </c>
      <c r="I85" s="437">
        <f t="shared" si="68"/>
        <v>0</v>
      </c>
      <c r="J85" s="437">
        <f t="shared" si="68"/>
        <v>0</v>
      </c>
      <c r="K85" s="437">
        <f t="shared" si="68"/>
        <v>0</v>
      </c>
      <c r="L85" s="437">
        <f t="shared" si="68"/>
        <v>0</v>
      </c>
      <c r="M85" s="437">
        <f t="shared" si="68"/>
        <v>0</v>
      </c>
      <c r="O85" s="842"/>
    </row>
    <row r="86" spans="1:15" ht="15" customHeight="1" thickBot="1" x14ac:dyDescent="0.35">
      <c r="A86" s="329" t="s">
        <v>759</v>
      </c>
      <c r="B86" s="330" t="s">
        <v>40</v>
      </c>
      <c r="C86" s="331" t="s">
        <v>68</v>
      </c>
      <c r="D86" s="332" t="s">
        <v>110</v>
      </c>
      <c r="E86" s="843" t="str">
        <f>IF(E75&gt;0,(E76+E85)/E75,"-")</f>
        <v>-</v>
      </c>
      <c r="F86" s="843" t="str">
        <f t="shared" ref="F86:M86" si="69">IF(F75&gt;0,(F76+F85)/F75,"-")</f>
        <v>-</v>
      </c>
      <c r="G86" s="843" t="str">
        <f t="shared" si="69"/>
        <v>-</v>
      </c>
      <c r="H86" s="843" t="str">
        <f t="shared" si="69"/>
        <v>-</v>
      </c>
      <c r="I86" s="843" t="str">
        <f t="shared" si="69"/>
        <v>-</v>
      </c>
      <c r="J86" s="843" t="str">
        <f t="shared" si="69"/>
        <v>-</v>
      </c>
      <c r="K86" s="843" t="str">
        <f t="shared" si="69"/>
        <v>-</v>
      </c>
      <c r="L86" s="843" t="str">
        <f t="shared" si="69"/>
        <v>-</v>
      </c>
      <c r="M86" s="844" t="str">
        <f t="shared" si="69"/>
        <v>-</v>
      </c>
      <c r="O86" s="818"/>
    </row>
    <row r="87" spans="1:15" ht="14.4" customHeight="1" x14ac:dyDescent="0.3">
      <c r="A87" s="335" t="s">
        <v>765</v>
      </c>
      <c r="B87" s="978" t="s">
        <v>45</v>
      </c>
      <c r="C87" s="336"/>
      <c r="D87" s="327" t="s">
        <v>95</v>
      </c>
      <c r="E87" s="840" t="s">
        <v>29</v>
      </c>
      <c r="F87" s="840" t="s">
        <v>29</v>
      </c>
      <c r="G87" s="840" t="s">
        <v>29</v>
      </c>
      <c r="H87" s="840" t="s">
        <v>29</v>
      </c>
      <c r="I87" s="840" t="s">
        <v>29</v>
      </c>
      <c r="J87" s="840" t="s">
        <v>29</v>
      </c>
      <c r="K87" s="840" t="s">
        <v>29</v>
      </c>
      <c r="L87" s="840" t="s">
        <v>29</v>
      </c>
      <c r="M87" s="841" t="s">
        <v>29</v>
      </c>
      <c r="O87" s="818"/>
    </row>
    <row r="88" spans="1:15" ht="13.8" customHeight="1" x14ac:dyDescent="0.3">
      <c r="A88" s="324" t="s">
        <v>766</v>
      </c>
      <c r="B88" s="325" t="s">
        <v>94</v>
      </c>
      <c r="C88" s="326" t="s">
        <v>62</v>
      </c>
      <c r="D88" s="327" t="s">
        <v>95</v>
      </c>
      <c r="E88" s="437">
        <f>+V!E90</f>
        <v>0</v>
      </c>
      <c r="F88" s="437">
        <f>+V!F90</f>
        <v>0</v>
      </c>
      <c r="G88" s="437">
        <f>+V!G90</f>
        <v>0</v>
      </c>
      <c r="H88" s="437">
        <f>+V!H90</f>
        <v>0</v>
      </c>
      <c r="I88" s="437">
        <f>+V!I90</f>
        <v>0</v>
      </c>
      <c r="J88" s="437">
        <f>+V!J90</f>
        <v>0</v>
      </c>
      <c r="K88" s="437">
        <f>+V!K90</f>
        <v>0</v>
      </c>
      <c r="L88" s="437">
        <f>+V!L90</f>
        <v>0</v>
      </c>
      <c r="M88" s="479">
        <f>+V!M90</f>
        <v>0</v>
      </c>
      <c r="O88" s="818"/>
    </row>
    <row r="89" spans="1:15" ht="38.4" customHeight="1" x14ac:dyDescent="0.3">
      <c r="A89" s="324" t="s">
        <v>767</v>
      </c>
      <c r="B89" s="325" t="s">
        <v>96</v>
      </c>
      <c r="C89" s="326" t="s">
        <v>68</v>
      </c>
      <c r="D89" s="327" t="s">
        <v>482</v>
      </c>
      <c r="E89" s="437">
        <f>SUM(E90:E97)</f>
        <v>0</v>
      </c>
      <c r="F89" s="437">
        <f t="shared" ref="F89" si="70">SUM(F90:F97)</f>
        <v>0</v>
      </c>
      <c r="G89" s="437">
        <f t="shared" ref="G89" si="71">SUM(G90:G97)</f>
        <v>0</v>
      </c>
      <c r="H89" s="437">
        <f t="shared" ref="H89" si="72">SUM(H90:H97)</f>
        <v>0</v>
      </c>
      <c r="I89" s="437">
        <f t="shared" ref="I89" si="73">SUM(I90:I97)</f>
        <v>0</v>
      </c>
      <c r="J89" s="437">
        <f t="shared" ref="J89" si="74">SUM(J90:J97)</f>
        <v>0</v>
      </c>
      <c r="K89" s="437">
        <f t="shared" ref="K89" si="75">SUM(K90:K97)</f>
        <v>0</v>
      </c>
      <c r="L89" s="437">
        <f t="shared" ref="L89" si="76">SUM(L90:L97)</f>
        <v>0</v>
      </c>
      <c r="M89" s="479">
        <f t="shared" ref="M89" si="77">SUM(M90:M97)</f>
        <v>0</v>
      </c>
      <c r="O89" s="818"/>
    </row>
    <row r="90" spans="1:15" ht="13.8" customHeight="1" x14ac:dyDescent="0.3">
      <c r="A90" s="324" t="s">
        <v>981</v>
      </c>
      <c r="B90" s="325" t="s">
        <v>107</v>
      </c>
      <c r="C90" s="326" t="s">
        <v>68</v>
      </c>
      <c r="D90" s="327"/>
      <c r="E90" s="373"/>
      <c r="F90" s="374"/>
      <c r="G90" s="374"/>
      <c r="H90" s="374"/>
      <c r="I90" s="374"/>
      <c r="J90" s="374"/>
      <c r="K90" s="374"/>
      <c r="L90" s="374"/>
      <c r="M90" s="375"/>
      <c r="O90" s="818"/>
    </row>
    <row r="91" spans="1:15" ht="39.6" customHeight="1" x14ac:dyDescent="0.3">
      <c r="A91" s="324" t="s">
        <v>982</v>
      </c>
      <c r="B91" s="325" t="s">
        <v>99</v>
      </c>
      <c r="C91" s="326" t="s">
        <v>68</v>
      </c>
      <c r="D91" s="327" t="s">
        <v>108</v>
      </c>
      <c r="E91" s="373"/>
      <c r="F91" s="374"/>
      <c r="G91" s="374"/>
      <c r="H91" s="374"/>
      <c r="I91" s="374"/>
      <c r="J91" s="374"/>
      <c r="K91" s="374"/>
      <c r="L91" s="374"/>
      <c r="M91" s="375"/>
      <c r="O91" s="818"/>
    </row>
    <row r="92" spans="1:15" ht="27.6" customHeight="1" x14ac:dyDescent="0.3">
      <c r="A92" s="324" t="s">
        <v>983</v>
      </c>
      <c r="B92" s="325" t="s">
        <v>100</v>
      </c>
      <c r="C92" s="326" t="s">
        <v>68</v>
      </c>
      <c r="D92" s="327"/>
      <c r="E92" s="373"/>
      <c r="F92" s="374"/>
      <c r="G92" s="374"/>
      <c r="H92" s="374"/>
      <c r="I92" s="374"/>
      <c r="J92" s="374"/>
      <c r="K92" s="374"/>
      <c r="L92" s="374"/>
      <c r="M92" s="375"/>
      <c r="O92" s="818"/>
    </row>
    <row r="93" spans="1:15" ht="15" customHeight="1" x14ac:dyDescent="0.3">
      <c r="A93" s="357" t="s">
        <v>984</v>
      </c>
      <c r="B93" s="337" t="s">
        <v>45</v>
      </c>
      <c r="C93" s="326" t="s">
        <v>68</v>
      </c>
      <c r="D93" s="327" t="s">
        <v>403</v>
      </c>
      <c r="E93" s="373"/>
      <c r="F93" s="374"/>
      <c r="G93" s="374"/>
      <c r="H93" s="374"/>
      <c r="I93" s="374"/>
      <c r="J93" s="374"/>
      <c r="K93" s="374"/>
      <c r="L93" s="374"/>
      <c r="M93" s="375"/>
      <c r="O93" s="818"/>
    </row>
    <row r="94" spans="1:15" ht="15" customHeight="1" x14ac:dyDescent="0.3">
      <c r="A94" s="357" t="s">
        <v>985</v>
      </c>
      <c r="B94" s="337" t="s">
        <v>45</v>
      </c>
      <c r="C94" s="326" t="s">
        <v>68</v>
      </c>
      <c r="D94" s="327" t="s">
        <v>403</v>
      </c>
      <c r="E94" s="373"/>
      <c r="F94" s="374"/>
      <c r="G94" s="374"/>
      <c r="H94" s="374"/>
      <c r="I94" s="374"/>
      <c r="J94" s="374"/>
      <c r="K94" s="374"/>
      <c r="L94" s="374"/>
      <c r="M94" s="375"/>
      <c r="O94" s="818"/>
    </row>
    <row r="95" spans="1:15" ht="15" customHeight="1" x14ac:dyDescent="0.3">
      <c r="A95" s="357" t="s">
        <v>986</v>
      </c>
      <c r="B95" s="337" t="s">
        <v>45</v>
      </c>
      <c r="C95" s="326" t="s">
        <v>68</v>
      </c>
      <c r="D95" s="327" t="s">
        <v>403</v>
      </c>
      <c r="E95" s="373"/>
      <c r="F95" s="374"/>
      <c r="G95" s="374"/>
      <c r="H95" s="374"/>
      <c r="I95" s="374"/>
      <c r="J95" s="374"/>
      <c r="K95" s="374"/>
      <c r="L95" s="374"/>
      <c r="M95" s="375"/>
      <c r="O95" s="818"/>
    </row>
    <row r="96" spans="1:15" x14ac:dyDescent="0.3">
      <c r="A96" s="357" t="s">
        <v>1281</v>
      </c>
      <c r="B96" s="337" t="s">
        <v>45</v>
      </c>
      <c r="C96" s="326" t="s">
        <v>68</v>
      </c>
      <c r="D96" s="327" t="s">
        <v>403</v>
      </c>
      <c r="E96" s="373"/>
      <c r="F96" s="374"/>
      <c r="G96" s="374"/>
      <c r="H96" s="374"/>
      <c r="I96" s="374"/>
      <c r="J96" s="374"/>
      <c r="K96" s="374"/>
      <c r="L96" s="374"/>
      <c r="M96" s="375"/>
      <c r="O96" s="818"/>
    </row>
    <row r="97" spans="1:15" ht="15" customHeight="1" x14ac:dyDescent="0.3">
      <c r="A97" s="357" t="s">
        <v>1282</v>
      </c>
      <c r="B97" s="325" t="s">
        <v>102</v>
      </c>
      <c r="C97" s="326" t="s">
        <v>68</v>
      </c>
      <c r="D97" s="327"/>
      <c r="E97" s="373"/>
      <c r="F97" s="374"/>
      <c r="G97" s="374"/>
      <c r="H97" s="374"/>
      <c r="I97" s="374"/>
      <c r="J97" s="374"/>
      <c r="K97" s="374"/>
      <c r="L97" s="374"/>
      <c r="M97" s="375"/>
      <c r="O97" s="818"/>
    </row>
    <row r="98" spans="1:15" ht="31.8" customHeight="1" x14ac:dyDescent="0.3">
      <c r="A98" s="324" t="s">
        <v>768</v>
      </c>
      <c r="B98" s="325" t="s">
        <v>103</v>
      </c>
      <c r="C98" s="326" t="s">
        <v>68</v>
      </c>
      <c r="D98" s="327"/>
      <c r="E98" s="437">
        <f>E379*E359/100</f>
        <v>0</v>
      </c>
      <c r="F98" s="437">
        <f t="shared" ref="F98:M98" si="78">F379*F359/100</f>
        <v>0</v>
      </c>
      <c r="G98" s="437">
        <f t="shared" si="78"/>
        <v>0</v>
      </c>
      <c r="H98" s="437">
        <f t="shared" si="78"/>
        <v>0</v>
      </c>
      <c r="I98" s="437">
        <f t="shared" si="78"/>
        <v>0</v>
      </c>
      <c r="J98" s="437">
        <f t="shared" si="78"/>
        <v>0</v>
      </c>
      <c r="K98" s="437">
        <f t="shared" si="78"/>
        <v>0</v>
      </c>
      <c r="L98" s="437">
        <f t="shared" si="78"/>
        <v>0</v>
      </c>
      <c r="M98" s="437">
        <f t="shared" si="78"/>
        <v>0</v>
      </c>
      <c r="O98" s="818"/>
    </row>
    <row r="99" spans="1:15" ht="15" customHeight="1" thickBot="1" x14ac:dyDescent="0.35">
      <c r="A99" s="329" t="s">
        <v>769</v>
      </c>
      <c r="B99" s="330" t="s">
        <v>40</v>
      </c>
      <c r="C99" s="331" t="s">
        <v>68</v>
      </c>
      <c r="D99" s="332"/>
      <c r="E99" s="843" t="str">
        <f>IF(E88&gt;0,(E89+E98)/E88,"-")</f>
        <v>-</v>
      </c>
      <c r="F99" s="843" t="str">
        <f t="shared" ref="F99" si="79">IF(F88&gt;0,(F89+F98)/F88,"-")</f>
        <v>-</v>
      </c>
      <c r="G99" s="843" t="str">
        <f t="shared" ref="G99" si="80">IF(G88&gt;0,(G89+G98)/G88,"-")</f>
        <v>-</v>
      </c>
      <c r="H99" s="843" t="str">
        <f t="shared" ref="H99" si="81">IF(H88&gt;0,(H89+H98)/H88,"-")</f>
        <v>-</v>
      </c>
      <c r="I99" s="843" t="str">
        <f t="shared" ref="I99" si="82">IF(I88&gt;0,(I89+I98)/I88,"-")</f>
        <v>-</v>
      </c>
      <c r="J99" s="843" t="str">
        <f t="shared" ref="J99" si="83">IF(J88&gt;0,(J89+J98)/J88,"-")</f>
        <v>-</v>
      </c>
      <c r="K99" s="843" t="str">
        <f t="shared" ref="K99" si="84">IF(K88&gt;0,(K89+K98)/K88,"-")</f>
        <v>-</v>
      </c>
      <c r="L99" s="843" t="str">
        <f t="shared" ref="L99" si="85">IF(L88&gt;0,(L89+L98)/L88,"-")</f>
        <v>-</v>
      </c>
      <c r="M99" s="844" t="str">
        <f t="shared" ref="M99" si="86">IF(M88&gt;0,(M89+M98)/M88,"-")</f>
        <v>-</v>
      </c>
      <c r="O99" s="818"/>
    </row>
    <row r="100" spans="1:15" ht="14.4" customHeight="1" x14ac:dyDescent="0.3">
      <c r="A100" s="335" t="s">
        <v>775</v>
      </c>
      <c r="B100" s="978" t="s">
        <v>45</v>
      </c>
      <c r="C100" s="336"/>
      <c r="D100" s="327" t="s">
        <v>95</v>
      </c>
      <c r="E100" s="840" t="s">
        <v>29</v>
      </c>
      <c r="F100" s="840" t="s">
        <v>29</v>
      </c>
      <c r="G100" s="840" t="s">
        <v>29</v>
      </c>
      <c r="H100" s="840" t="s">
        <v>29</v>
      </c>
      <c r="I100" s="840" t="s">
        <v>29</v>
      </c>
      <c r="J100" s="840" t="s">
        <v>29</v>
      </c>
      <c r="K100" s="840" t="s">
        <v>29</v>
      </c>
      <c r="L100" s="840" t="s">
        <v>29</v>
      </c>
      <c r="M100" s="841" t="s">
        <v>29</v>
      </c>
      <c r="O100" s="818"/>
    </row>
    <row r="101" spans="1:15" ht="13.8" customHeight="1" x14ac:dyDescent="0.3">
      <c r="A101" s="324" t="s">
        <v>776</v>
      </c>
      <c r="B101" s="325" t="s">
        <v>94</v>
      </c>
      <c r="C101" s="326" t="s">
        <v>62</v>
      </c>
      <c r="D101" s="327" t="s">
        <v>95</v>
      </c>
      <c r="E101" s="437">
        <f>+V!E100</f>
        <v>0</v>
      </c>
      <c r="F101" s="437">
        <f>+V!F100</f>
        <v>0</v>
      </c>
      <c r="G101" s="437">
        <f>+V!G100</f>
        <v>0</v>
      </c>
      <c r="H101" s="437">
        <f>+V!H100</f>
        <v>0</v>
      </c>
      <c r="I101" s="437">
        <f>+V!I100</f>
        <v>0</v>
      </c>
      <c r="J101" s="437">
        <f>+V!J100</f>
        <v>0</v>
      </c>
      <c r="K101" s="437">
        <f>+V!K100</f>
        <v>0</v>
      </c>
      <c r="L101" s="437">
        <f>+V!L100</f>
        <v>0</v>
      </c>
      <c r="M101" s="479">
        <f>+V!M100</f>
        <v>0</v>
      </c>
      <c r="O101" s="818"/>
    </row>
    <row r="102" spans="1:15" ht="38.4" customHeight="1" x14ac:dyDescent="0.3">
      <c r="A102" s="324" t="s">
        <v>777</v>
      </c>
      <c r="B102" s="325" t="s">
        <v>96</v>
      </c>
      <c r="C102" s="326" t="s">
        <v>68</v>
      </c>
      <c r="D102" s="327" t="s">
        <v>482</v>
      </c>
      <c r="E102" s="437">
        <f>SUM(E103:E110)</f>
        <v>0</v>
      </c>
      <c r="F102" s="437">
        <f t="shared" ref="F102" si="87">SUM(F103:F110)</f>
        <v>0</v>
      </c>
      <c r="G102" s="437">
        <f t="shared" ref="G102" si="88">SUM(G103:G110)</f>
        <v>0</v>
      </c>
      <c r="H102" s="437">
        <f t="shared" ref="H102" si="89">SUM(H103:H110)</f>
        <v>0</v>
      </c>
      <c r="I102" s="437">
        <f t="shared" ref="I102" si="90">SUM(I103:I110)</f>
        <v>0</v>
      </c>
      <c r="J102" s="437">
        <f t="shared" ref="J102" si="91">SUM(J103:J110)</f>
        <v>0</v>
      </c>
      <c r="K102" s="437">
        <f t="shared" ref="K102" si="92">SUM(K103:K110)</f>
        <v>0</v>
      </c>
      <c r="L102" s="437">
        <f t="shared" ref="L102" si="93">SUM(L103:L110)</f>
        <v>0</v>
      </c>
      <c r="M102" s="479">
        <f t="shared" ref="M102" si="94">SUM(M103:M110)</f>
        <v>0</v>
      </c>
      <c r="O102" s="818"/>
    </row>
    <row r="103" spans="1:15" ht="13.8" customHeight="1" x14ac:dyDescent="0.3">
      <c r="A103" s="324" t="s">
        <v>987</v>
      </c>
      <c r="B103" s="325" t="s">
        <v>107</v>
      </c>
      <c r="C103" s="326" t="s">
        <v>68</v>
      </c>
      <c r="D103" s="327"/>
      <c r="E103" s="373"/>
      <c r="F103" s="374"/>
      <c r="G103" s="374"/>
      <c r="H103" s="374"/>
      <c r="I103" s="374"/>
      <c r="J103" s="374"/>
      <c r="K103" s="374"/>
      <c r="L103" s="374"/>
      <c r="M103" s="375"/>
      <c r="O103" s="818"/>
    </row>
    <row r="104" spans="1:15" ht="39.6" customHeight="1" x14ac:dyDescent="0.3">
      <c r="A104" s="324" t="s">
        <v>988</v>
      </c>
      <c r="B104" s="325" t="s">
        <v>99</v>
      </c>
      <c r="C104" s="326" t="s">
        <v>68</v>
      </c>
      <c r="D104" s="327" t="s">
        <v>108</v>
      </c>
      <c r="E104" s="373"/>
      <c r="F104" s="374"/>
      <c r="G104" s="374"/>
      <c r="H104" s="374"/>
      <c r="I104" s="374"/>
      <c r="J104" s="374"/>
      <c r="K104" s="374"/>
      <c r="L104" s="374"/>
      <c r="M104" s="375"/>
      <c r="O104" s="818"/>
    </row>
    <row r="105" spans="1:15" ht="27.6" customHeight="1" x14ac:dyDescent="0.3">
      <c r="A105" s="324" t="s">
        <v>989</v>
      </c>
      <c r="B105" s="325" t="s">
        <v>100</v>
      </c>
      <c r="C105" s="326" t="s">
        <v>68</v>
      </c>
      <c r="D105" s="327"/>
      <c r="E105" s="373"/>
      <c r="F105" s="374"/>
      <c r="G105" s="374"/>
      <c r="H105" s="374"/>
      <c r="I105" s="374"/>
      <c r="J105" s="374"/>
      <c r="K105" s="374"/>
      <c r="L105" s="374"/>
      <c r="M105" s="375"/>
      <c r="O105" s="818"/>
    </row>
    <row r="106" spans="1:15" ht="15" customHeight="1" x14ac:dyDescent="0.3">
      <c r="A106" s="357" t="s">
        <v>990</v>
      </c>
      <c r="B106" s="337" t="s">
        <v>45</v>
      </c>
      <c r="C106" s="326" t="s">
        <v>68</v>
      </c>
      <c r="D106" s="327" t="s">
        <v>403</v>
      </c>
      <c r="E106" s="373"/>
      <c r="F106" s="374"/>
      <c r="G106" s="374"/>
      <c r="H106" s="374"/>
      <c r="I106" s="374"/>
      <c r="J106" s="374"/>
      <c r="K106" s="374"/>
      <c r="L106" s="374"/>
      <c r="M106" s="375"/>
      <c r="O106" s="818"/>
    </row>
    <row r="107" spans="1:15" ht="15" customHeight="1" x14ac:dyDescent="0.3">
      <c r="A107" s="357" t="s">
        <v>991</v>
      </c>
      <c r="B107" s="337" t="s">
        <v>45</v>
      </c>
      <c r="C107" s="326" t="s">
        <v>68</v>
      </c>
      <c r="D107" s="327" t="s">
        <v>403</v>
      </c>
      <c r="E107" s="373"/>
      <c r="F107" s="374"/>
      <c r="G107" s="374"/>
      <c r="H107" s="374"/>
      <c r="I107" s="374"/>
      <c r="J107" s="374"/>
      <c r="K107" s="374"/>
      <c r="L107" s="374"/>
      <c r="M107" s="375"/>
      <c r="O107" s="818"/>
    </row>
    <row r="108" spans="1:15" ht="15" customHeight="1" x14ac:dyDescent="0.3">
      <c r="A108" s="357" t="s">
        <v>992</v>
      </c>
      <c r="B108" s="337" t="s">
        <v>45</v>
      </c>
      <c r="C108" s="326" t="s">
        <v>68</v>
      </c>
      <c r="D108" s="327" t="s">
        <v>403</v>
      </c>
      <c r="E108" s="373"/>
      <c r="F108" s="374"/>
      <c r="G108" s="374"/>
      <c r="H108" s="374"/>
      <c r="I108" s="374"/>
      <c r="J108" s="374"/>
      <c r="K108" s="374"/>
      <c r="L108" s="374"/>
      <c r="M108" s="375"/>
      <c r="O108" s="818"/>
    </row>
    <row r="109" spans="1:15" x14ac:dyDescent="0.3">
      <c r="A109" s="357" t="s">
        <v>1283</v>
      </c>
      <c r="B109" s="337" t="s">
        <v>45</v>
      </c>
      <c r="C109" s="326" t="s">
        <v>68</v>
      </c>
      <c r="D109" s="327" t="s">
        <v>403</v>
      </c>
      <c r="E109" s="373"/>
      <c r="F109" s="374"/>
      <c r="G109" s="374"/>
      <c r="H109" s="374"/>
      <c r="I109" s="374"/>
      <c r="J109" s="374"/>
      <c r="K109" s="374"/>
      <c r="L109" s="374"/>
      <c r="M109" s="375"/>
      <c r="O109" s="818"/>
    </row>
    <row r="110" spans="1:15" ht="15" customHeight="1" x14ac:dyDescent="0.3">
      <c r="A110" s="357" t="s">
        <v>1284</v>
      </c>
      <c r="B110" s="325" t="s">
        <v>102</v>
      </c>
      <c r="C110" s="326" t="s">
        <v>68</v>
      </c>
      <c r="D110" s="327"/>
      <c r="E110" s="373"/>
      <c r="F110" s="374"/>
      <c r="G110" s="374"/>
      <c r="H110" s="374"/>
      <c r="I110" s="374"/>
      <c r="J110" s="374"/>
      <c r="K110" s="374"/>
      <c r="L110" s="374"/>
      <c r="M110" s="375"/>
      <c r="O110" s="818"/>
    </row>
    <row r="111" spans="1:15" ht="31.8" customHeight="1" x14ac:dyDescent="0.3">
      <c r="A111" s="324" t="s">
        <v>778</v>
      </c>
      <c r="B111" s="325" t="s">
        <v>103</v>
      </c>
      <c r="C111" s="326" t="s">
        <v>68</v>
      </c>
      <c r="D111" s="327"/>
      <c r="E111" s="437">
        <f>E380*E359/100</f>
        <v>0</v>
      </c>
      <c r="F111" s="437">
        <f t="shared" ref="F111:M111" si="95">F380*F359/100</f>
        <v>0</v>
      </c>
      <c r="G111" s="437">
        <f t="shared" si="95"/>
        <v>0</v>
      </c>
      <c r="H111" s="437">
        <f t="shared" si="95"/>
        <v>0</v>
      </c>
      <c r="I111" s="437">
        <f t="shared" si="95"/>
        <v>0</v>
      </c>
      <c r="J111" s="437">
        <f t="shared" si="95"/>
        <v>0</v>
      </c>
      <c r="K111" s="437">
        <f t="shared" si="95"/>
        <v>0</v>
      </c>
      <c r="L111" s="437">
        <f t="shared" si="95"/>
        <v>0</v>
      </c>
      <c r="M111" s="437">
        <f t="shared" si="95"/>
        <v>0</v>
      </c>
      <c r="O111" s="818"/>
    </row>
    <row r="112" spans="1:15" ht="15" customHeight="1" thickBot="1" x14ac:dyDescent="0.35">
      <c r="A112" s="329" t="s">
        <v>779</v>
      </c>
      <c r="B112" s="330" t="s">
        <v>40</v>
      </c>
      <c r="C112" s="331" t="s">
        <v>68</v>
      </c>
      <c r="D112" s="332"/>
      <c r="E112" s="843" t="str">
        <f>IF(E101&gt;0,(E102+E111)/E101,"-")</f>
        <v>-</v>
      </c>
      <c r="F112" s="843" t="str">
        <f t="shared" ref="F112" si="96">IF(F101&gt;0,(F102+F111)/F101,"-")</f>
        <v>-</v>
      </c>
      <c r="G112" s="843" t="str">
        <f t="shared" ref="G112" si="97">IF(G101&gt;0,(G102+G111)/G101,"-")</f>
        <v>-</v>
      </c>
      <c r="H112" s="843" t="str">
        <f t="shared" ref="H112" si="98">IF(H101&gt;0,(H102+H111)/H101,"-")</f>
        <v>-</v>
      </c>
      <c r="I112" s="843" t="str">
        <f t="shared" ref="I112" si="99">IF(I101&gt;0,(I102+I111)/I101,"-")</f>
        <v>-</v>
      </c>
      <c r="J112" s="843" t="str">
        <f t="shared" ref="J112" si="100">IF(J101&gt;0,(J102+J111)/J101,"-")</f>
        <v>-</v>
      </c>
      <c r="K112" s="843" t="str">
        <f t="shared" ref="K112" si="101">IF(K101&gt;0,(K102+K111)/K101,"-")</f>
        <v>-</v>
      </c>
      <c r="L112" s="843" t="str">
        <f t="shared" ref="L112" si="102">IF(L101&gt;0,(L102+L111)/L101,"-")</f>
        <v>-</v>
      </c>
      <c r="M112" s="844" t="str">
        <f t="shared" ref="M112" si="103">IF(M101&gt;0,(M102+M111)/M101,"-")</f>
        <v>-</v>
      </c>
      <c r="O112" s="818"/>
    </row>
    <row r="113" spans="1:15" ht="14.4" customHeight="1" x14ac:dyDescent="0.3">
      <c r="A113" s="335" t="s">
        <v>785</v>
      </c>
      <c r="B113" s="978" t="s">
        <v>45</v>
      </c>
      <c r="C113" s="336"/>
      <c r="D113" s="327" t="s">
        <v>95</v>
      </c>
      <c r="E113" s="840" t="s">
        <v>29</v>
      </c>
      <c r="F113" s="840" t="s">
        <v>29</v>
      </c>
      <c r="G113" s="840" t="s">
        <v>29</v>
      </c>
      <c r="H113" s="840" t="s">
        <v>29</v>
      </c>
      <c r="I113" s="840" t="s">
        <v>29</v>
      </c>
      <c r="J113" s="840" t="s">
        <v>29</v>
      </c>
      <c r="K113" s="840" t="s">
        <v>29</v>
      </c>
      <c r="L113" s="840" t="s">
        <v>29</v>
      </c>
      <c r="M113" s="841" t="s">
        <v>29</v>
      </c>
      <c r="O113" s="818"/>
    </row>
    <row r="114" spans="1:15" ht="13.8" customHeight="1" x14ac:dyDescent="0.3">
      <c r="A114" s="324" t="s">
        <v>786</v>
      </c>
      <c r="B114" s="325" t="s">
        <v>94</v>
      </c>
      <c r="C114" s="326" t="s">
        <v>62</v>
      </c>
      <c r="D114" s="327" t="s">
        <v>95</v>
      </c>
      <c r="E114" s="437">
        <f>+V!E110</f>
        <v>0</v>
      </c>
      <c r="F114" s="437">
        <f>+V!F110</f>
        <v>0</v>
      </c>
      <c r="G114" s="437">
        <f>+V!G110</f>
        <v>0</v>
      </c>
      <c r="H114" s="437">
        <f>+V!H110</f>
        <v>0</v>
      </c>
      <c r="I114" s="437">
        <f>+V!I110</f>
        <v>0</v>
      </c>
      <c r="J114" s="437">
        <f>+V!J110</f>
        <v>0</v>
      </c>
      <c r="K114" s="437">
        <f>+V!K110</f>
        <v>0</v>
      </c>
      <c r="L114" s="437">
        <f>+V!L110</f>
        <v>0</v>
      </c>
      <c r="M114" s="479">
        <f>+V!M110</f>
        <v>0</v>
      </c>
      <c r="O114" s="818"/>
    </row>
    <row r="115" spans="1:15" ht="38.4" customHeight="1" x14ac:dyDescent="0.3">
      <c r="A115" s="324" t="s">
        <v>787</v>
      </c>
      <c r="B115" s="325" t="s">
        <v>96</v>
      </c>
      <c r="C115" s="326" t="s">
        <v>68</v>
      </c>
      <c r="D115" s="327" t="s">
        <v>482</v>
      </c>
      <c r="E115" s="437">
        <f>SUM(E116:E123)</f>
        <v>0</v>
      </c>
      <c r="F115" s="437">
        <f t="shared" ref="F115" si="104">SUM(F116:F123)</f>
        <v>0</v>
      </c>
      <c r="G115" s="437">
        <f t="shared" ref="G115" si="105">SUM(G116:G123)</f>
        <v>0</v>
      </c>
      <c r="H115" s="437">
        <f t="shared" ref="H115" si="106">SUM(H116:H123)</f>
        <v>0</v>
      </c>
      <c r="I115" s="437">
        <f t="shared" ref="I115" si="107">SUM(I116:I123)</f>
        <v>0</v>
      </c>
      <c r="J115" s="437">
        <f t="shared" ref="J115" si="108">SUM(J116:J123)</f>
        <v>0</v>
      </c>
      <c r="K115" s="437">
        <f t="shared" ref="K115" si="109">SUM(K116:K123)</f>
        <v>0</v>
      </c>
      <c r="L115" s="437">
        <f t="shared" ref="L115" si="110">SUM(L116:L123)</f>
        <v>0</v>
      </c>
      <c r="M115" s="479">
        <f t="shared" ref="M115" si="111">SUM(M116:M123)</f>
        <v>0</v>
      </c>
      <c r="O115" s="818"/>
    </row>
    <row r="116" spans="1:15" ht="13.8" customHeight="1" x14ac:dyDescent="0.3">
      <c r="A116" s="324" t="s">
        <v>993</v>
      </c>
      <c r="B116" s="325" t="s">
        <v>107</v>
      </c>
      <c r="C116" s="326" t="s">
        <v>68</v>
      </c>
      <c r="D116" s="327"/>
      <c r="E116" s="373"/>
      <c r="F116" s="374"/>
      <c r="G116" s="374"/>
      <c r="H116" s="374"/>
      <c r="I116" s="374"/>
      <c r="J116" s="374"/>
      <c r="K116" s="374"/>
      <c r="L116" s="374"/>
      <c r="M116" s="375"/>
      <c r="O116" s="818"/>
    </row>
    <row r="117" spans="1:15" ht="39.6" customHeight="1" x14ac:dyDescent="0.3">
      <c r="A117" s="324" t="s">
        <v>994</v>
      </c>
      <c r="B117" s="325" t="s">
        <v>99</v>
      </c>
      <c r="C117" s="326" t="s">
        <v>68</v>
      </c>
      <c r="D117" s="327" t="s">
        <v>108</v>
      </c>
      <c r="E117" s="373"/>
      <c r="F117" s="374"/>
      <c r="G117" s="374"/>
      <c r="H117" s="374"/>
      <c r="I117" s="374"/>
      <c r="J117" s="374"/>
      <c r="K117" s="374"/>
      <c r="L117" s="374"/>
      <c r="M117" s="375"/>
      <c r="O117" s="818"/>
    </row>
    <row r="118" spans="1:15" ht="27.6" customHeight="1" x14ac:dyDescent="0.3">
      <c r="A118" s="324" t="s">
        <v>995</v>
      </c>
      <c r="B118" s="325" t="s">
        <v>100</v>
      </c>
      <c r="C118" s="326" t="s">
        <v>68</v>
      </c>
      <c r="D118" s="327"/>
      <c r="E118" s="373"/>
      <c r="F118" s="374"/>
      <c r="G118" s="374"/>
      <c r="H118" s="374"/>
      <c r="I118" s="374"/>
      <c r="J118" s="374"/>
      <c r="K118" s="374"/>
      <c r="L118" s="374"/>
      <c r="M118" s="375"/>
      <c r="O118" s="818"/>
    </row>
    <row r="119" spans="1:15" ht="15" customHeight="1" x14ac:dyDescent="0.3">
      <c r="A119" s="357" t="s">
        <v>996</v>
      </c>
      <c r="B119" s="337" t="s">
        <v>45</v>
      </c>
      <c r="C119" s="326" t="s">
        <v>68</v>
      </c>
      <c r="D119" s="327" t="s">
        <v>403</v>
      </c>
      <c r="E119" s="373"/>
      <c r="F119" s="374"/>
      <c r="G119" s="374"/>
      <c r="H119" s="374"/>
      <c r="I119" s="374"/>
      <c r="J119" s="374"/>
      <c r="K119" s="374"/>
      <c r="L119" s="374"/>
      <c r="M119" s="375"/>
      <c r="O119" s="818"/>
    </row>
    <row r="120" spans="1:15" ht="15" customHeight="1" x14ac:dyDescent="0.3">
      <c r="A120" s="357" t="s">
        <v>997</v>
      </c>
      <c r="B120" s="337" t="s">
        <v>45</v>
      </c>
      <c r="C120" s="326" t="s">
        <v>68</v>
      </c>
      <c r="D120" s="327" t="s">
        <v>403</v>
      </c>
      <c r="E120" s="373"/>
      <c r="F120" s="374"/>
      <c r="G120" s="374"/>
      <c r="H120" s="374"/>
      <c r="I120" s="374"/>
      <c r="J120" s="374"/>
      <c r="K120" s="374"/>
      <c r="L120" s="374"/>
      <c r="M120" s="375"/>
      <c r="O120" s="818"/>
    </row>
    <row r="121" spans="1:15" ht="15" customHeight="1" x14ac:dyDescent="0.3">
      <c r="A121" s="357" t="s">
        <v>998</v>
      </c>
      <c r="B121" s="337" t="s">
        <v>45</v>
      </c>
      <c r="C121" s="326" t="s">
        <v>68</v>
      </c>
      <c r="D121" s="327" t="s">
        <v>403</v>
      </c>
      <c r="E121" s="373"/>
      <c r="F121" s="374"/>
      <c r="G121" s="374"/>
      <c r="H121" s="374"/>
      <c r="I121" s="374"/>
      <c r="J121" s="374"/>
      <c r="K121" s="374"/>
      <c r="L121" s="374"/>
      <c r="M121" s="375"/>
      <c r="O121" s="818"/>
    </row>
    <row r="122" spans="1:15" x14ac:dyDescent="0.3">
      <c r="A122" s="357" t="s">
        <v>1285</v>
      </c>
      <c r="B122" s="337" t="s">
        <v>45</v>
      </c>
      <c r="C122" s="326" t="s">
        <v>68</v>
      </c>
      <c r="D122" s="327" t="s">
        <v>403</v>
      </c>
      <c r="E122" s="373"/>
      <c r="F122" s="374"/>
      <c r="G122" s="374"/>
      <c r="H122" s="374"/>
      <c r="I122" s="374"/>
      <c r="J122" s="374"/>
      <c r="K122" s="374"/>
      <c r="L122" s="374"/>
      <c r="M122" s="375"/>
      <c r="O122" s="818"/>
    </row>
    <row r="123" spans="1:15" ht="15" customHeight="1" x14ac:dyDescent="0.3">
      <c r="A123" s="357" t="s">
        <v>1286</v>
      </c>
      <c r="B123" s="325" t="s">
        <v>102</v>
      </c>
      <c r="C123" s="326" t="s">
        <v>68</v>
      </c>
      <c r="D123" s="327"/>
      <c r="E123" s="373"/>
      <c r="F123" s="374"/>
      <c r="G123" s="374"/>
      <c r="H123" s="374"/>
      <c r="I123" s="374"/>
      <c r="J123" s="374"/>
      <c r="K123" s="374"/>
      <c r="L123" s="374"/>
      <c r="M123" s="375"/>
      <c r="O123" s="818"/>
    </row>
    <row r="124" spans="1:15" ht="31.8" customHeight="1" x14ac:dyDescent="0.3">
      <c r="A124" s="324" t="s">
        <v>788</v>
      </c>
      <c r="B124" s="325" t="s">
        <v>103</v>
      </c>
      <c r="C124" s="326" t="s">
        <v>68</v>
      </c>
      <c r="D124" s="327"/>
      <c r="E124" s="437">
        <f>E381*E359/100</f>
        <v>0</v>
      </c>
      <c r="F124" s="437">
        <f t="shared" ref="F124:M124" si="112">F381*F359/100</f>
        <v>0</v>
      </c>
      <c r="G124" s="437">
        <f t="shared" si="112"/>
        <v>0</v>
      </c>
      <c r="H124" s="437">
        <f t="shared" si="112"/>
        <v>0</v>
      </c>
      <c r="I124" s="437">
        <f t="shared" si="112"/>
        <v>0</v>
      </c>
      <c r="J124" s="437">
        <f t="shared" si="112"/>
        <v>0</v>
      </c>
      <c r="K124" s="437">
        <f t="shared" si="112"/>
        <v>0</v>
      </c>
      <c r="L124" s="437">
        <f t="shared" si="112"/>
        <v>0</v>
      </c>
      <c r="M124" s="437">
        <f t="shared" si="112"/>
        <v>0</v>
      </c>
      <c r="O124" s="818"/>
    </row>
    <row r="125" spans="1:15" ht="15" customHeight="1" thickBot="1" x14ac:dyDescent="0.35">
      <c r="A125" s="324" t="s">
        <v>789</v>
      </c>
      <c r="B125" s="330" t="s">
        <v>40</v>
      </c>
      <c r="C125" s="331" t="s">
        <v>68</v>
      </c>
      <c r="D125" s="332"/>
      <c r="E125" s="843" t="str">
        <f>IF(E114&gt;0,(E115+E124)/E114,"-")</f>
        <v>-</v>
      </c>
      <c r="F125" s="843" t="str">
        <f t="shared" ref="F125" si="113">IF(F114&gt;0,(F115+F124)/F114,"-")</f>
        <v>-</v>
      </c>
      <c r="G125" s="843" t="str">
        <f t="shared" ref="G125" si="114">IF(G114&gt;0,(G115+G124)/G114,"-")</f>
        <v>-</v>
      </c>
      <c r="H125" s="843" t="str">
        <f t="shared" ref="H125" si="115">IF(H114&gt;0,(H115+H124)/H114,"-")</f>
        <v>-</v>
      </c>
      <c r="I125" s="843" t="str">
        <f t="shared" ref="I125" si="116">IF(I114&gt;0,(I115+I124)/I114,"-")</f>
        <v>-</v>
      </c>
      <c r="J125" s="843" t="str">
        <f t="shared" ref="J125" si="117">IF(J114&gt;0,(J115+J124)/J114,"-")</f>
        <v>-</v>
      </c>
      <c r="K125" s="843" t="str">
        <f t="shared" ref="K125" si="118">IF(K114&gt;0,(K115+K124)/K114,"-")</f>
        <v>-</v>
      </c>
      <c r="L125" s="843" t="str">
        <f t="shared" ref="L125" si="119">IF(L114&gt;0,(L115+L124)/L114,"-")</f>
        <v>-</v>
      </c>
      <c r="M125" s="844" t="str">
        <f t="shared" ref="M125" si="120">IF(M114&gt;0,(M115+M124)/M114,"-")</f>
        <v>-</v>
      </c>
      <c r="O125" s="818"/>
    </row>
    <row r="126" spans="1:15" s="812" customFormat="1" ht="14.4" customHeight="1" x14ac:dyDescent="0.3">
      <c r="A126" s="910" t="s">
        <v>795</v>
      </c>
      <c r="B126" s="970" t="s">
        <v>45</v>
      </c>
      <c r="C126" s="967"/>
      <c r="D126" s="327" t="s">
        <v>95</v>
      </c>
      <c r="E126" s="968" t="s">
        <v>29</v>
      </c>
      <c r="F126" s="968" t="s">
        <v>29</v>
      </c>
      <c r="G126" s="968" t="s">
        <v>29</v>
      </c>
      <c r="H126" s="968" t="s">
        <v>29</v>
      </c>
      <c r="I126" s="968" t="s">
        <v>29</v>
      </c>
      <c r="J126" s="968" t="s">
        <v>29</v>
      </c>
      <c r="K126" s="968" t="s">
        <v>29</v>
      </c>
      <c r="L126" s="968" t="s">
        <v>29</v>
      </c>
      <c r="M126" s="969" t="s">
        <v>29</v>
      </c>
      <c r="O126" s="818"/>
    </row>
    <row r="127" spans="1:15" s="812" customFormat="1" ht="13.8" customHeight="1" x14ac:dyDescent="0.3">
      <c r="A127" s="357" t="s">
        <v>796</v>
      </c>
      <c r="B127" s="797" t="s">
        <v>94</v>
      </c>
      <c r="C127" s="729" t="s">
        <v>62</v>
      </c>
      <c r="D127" s="327" t="s">
        <v>95</v>
      </c>
      <c r="E127" s="798">
        <f>+V!E120</f>
        <v>0</v>
      </c>
      <c r="F127" s="798">
        <f>+V!F120</f>
        <v>0</v>
      </c>
      <c r="G127" s="798">
        <f>+V!G120</f>
        <v>0</v>
      </c>
      <c r="H127" s="798">
        <f>+V!H120</f>
        <v>0</v>
      </c>
      <c r="I127" s="798">
        <f>+V!I120</f>
        <v>0</v>
      </c>
      <c r="J127" s="798">
        <f>+V!J120</f>
        <v>0</v>
      </c>
      <c r="K127" s="798">
        <f>+V!K120</f>
        <v>0</v>
      </c>
      <c r="L127" s="798">
        <f>+V!L120</f>
        <v>0</v>
      </c>
      <c r="M127" s="799">
        <f>+V!M120</f>
        <v>0</v>
      </c>
      <c r="O127" s="818"/>
    </row>
    <row r="128" spans="1:15" s="812" customFormat="1" ht="38.4" customHeight="1" x14ac:dyDescent="0.3">
      <c r="A128" s="357" t="s">
        <v>797</v>
      </c>
      <c r="B128" s="797" t="s">
        <v>96</v>
      </c>
      <c r="C128" s="729" t="s">
        <v>68</v>
      </c>
      <c r="D128" s="327" t="s">
        <v>482</v>
      </c>
      <c r="E128" s="798">
        <f>SUM(E129:E136)</f>
        <v>0</v>
      </c>
      <c r="F128" s="798">
        <f t="shared" ref="F128" si="121">SUM(F129:F136)</f>
        <v>0</v>
      </c>
      <c r="G128" s="798">
        <f t="shared" ref="G128" si="122">SUM(G129:G136)</f>
        <v>0</v>
      </c>
      <c r="H128" s="798">
        <f t="shared" ref="H128" si="123">SUM(H129:H136)</f>
        <v>0</v>
      </c>
      <c r="I128" s="798">
        <f t="shared" ref="I128" si="124">SUM(I129:I136)</f>
        <v>0</v>
      </c>
      <c r="J128" s="798">
        <f t="shared" ref="J128" si="125">SUM(J129:J136)</f>
        <v>0</v>
      </c>
      <c r="K128" s="798">
        <f t="shared" ref="K128" si="126">SUM(K129:K136)</f>
        <v>0</v>
      </c>
      <c r="L128" s="798">
        <f t="shared" ref="L128" si="127">SUM(L129:L136)</f>
        <v>0</v>
      </c>
      <c r="M128" s="799">
        <f t="shared" ref="M128" si="128">SUM(M129:M136)</f>
        <v>0</v>
      </c>
      <c r="O128" s="818"/>
    </row>
    <row r="129" spans="1:15" s="812" customFormat="1" ht="13.8" customHeight="1" x14ac:dyDescent="0.3">
      <c r="A129" s="357" t="s">
        <v>999</v>
      </c>
      <c r="B129" s="797" t="s">
        <v>107</v>
      </c>
      <c r="C129" s="729" t="s">
        <v>68</v>
      </c>
      <c r="D129" s="327"/>
      <c r="E129" s="373"/>
      <c r="F129" s="374"/>
      <c r="G129" s="374"/>
      <c r="H129" s="374"/>
      <c r="I129" s="374"/>
      <c r="J129" s="374"/>
      <c r="K129" s="374"/>
      <c r="L129" s="374"/>
      <c r="M129" s="375"/>
      <c r="O129" s="818"/>
    </row>
    <row r="130" spans="1:15" s="812" customFormat="1" ht="39.6" customHeight="1" x14ac:dyDescent="0.3">
      <c r="A130" s="357" t="s">
        <v>1000</v>
      </c>
      <c r="B130" s="797" t="s">
        <v>99</v>
      </c>
      <c r="C130" s="729" t="s">
        <v>68</v>
      </c>
      <c r="D130" s="327" t="s">
        <v>108</v>
      </c>
      <c r="E130" s="373"/>
      <c r="F130" s="374"/>
      <c r="G130" s="374"/>
      <c r="H130" s="374"/>
      <c r="I130" s="374"/>
      <c r="J130" s="374"/>
      <c r="K130" s="374"/>
      <c r="L130" s="374"/>
      <c r="M130" s="375"/>
      <c r="O130" s="818"/>
    </row>
    <row r="131" spans="1:15" s="812" customFormat="1" ht="27.6" customHeight="1" x14ac:dyDescent="0.3">
      <c r="A131" s="357" t="s">
        <v>1001</v>
      </c>
      <c r="B131" s="797" t="s">
        <v>100</v>
      </c>
      <c r="C131" s="729" t="s">
        <v>68</v>
      </c>
      <c r="D131" s="327"/>
      <c r="E131" s="373"/>
      <c r="F131" s="374"/>
      <c r="G131" s="374"/>
      <c r="H131" s="374"/>
      <c r="I131" s="374"/>
      <c r="J131" s="374"/>
      <c r="K131" s="374"/>
      <c r="L131" s="374"/>
      <c r="M131" s="375"/>
      <c r="O131" s="818"/>
    </row>
    <row r="132" spans="1:15" s="812" customFormat="1" ht="15" customHeight="1" x14ac:dyDescent="0.3">
      <c r="A132" s="357" t="s">
        <v>1002</v>
      </c>
      <c r="B132" s="930" t="s">
        <v>45</v>
      </c>
      <c r="C132" s="729" t="s">
        <v>68</v>
      </c>
      <c r="D132" s="327" t="s">
        <v>403</v>
      </c>
      <c r="E132" s="373"/>
      <c r="F132" s="374"/>
      <c r="G132" s="374"/>
      <c r="H132" s="374"/>
      <c r="I132" s="374"/>
      <c r="J132" s="374"/>
      <c r="K132" s="374"/>
      <c r="L132" s="374"/>
      <c r="M132" s="375"/>
      <c r="O132" s="818"/>
    </row>
    <row r="133" spans="1:15" s="812" customFormat="1" ht="15" customHeight="1" x14ac:dyDescent="0.3">
      <c r="A133" s="357" t="s">
        <v>1003</v>
      </c>
      <c r="B133" s="930" t="s">
        <v>45</v>
      </c>
      <c r="C133" s="729" t="s">
        <v>68</v>
      </c>
      <c r="D133" s="327" t="s">
        <v>403</v>
      </c>
      <c r="E133" s="373"/>
      <c r="F133" s="374"/>
      <c r="G133" s="374"/>
      <c r="H133" s="374"/>
      <c r="I133" s="374"/>
      <c r="J133" s="374"/>
      <c r="K133" s="374"/>
      <c r="L133" s="374"/>
      <c r="M133" s="375"/>
      <c r="O133" s="818"/>
    </row>
    <row r="134" spans="1:15" s="812" customFormat="1" ht="15" customHeight="1" x14ac:dyDescent="0.3">
      <c r="A134" s="357" t="s">
        <v>1004</v>
      </c>
      <c r="B134" s="930" t="s">
        <v>45</v>
      </c>
      <c r="C134" s="729" t="s">
        <v>68</v>
      </c>
      <c r="D134" s="327" t="s">
        <v>403</v>
      </c>
      <c r="E134" s="373"/>
      <c r="F134" s="374"/>
      <c r="G134" s="374"/>
      <c r="H134" s="374"/>
      <c r="I134" s="374"/>
      <c r="J134" s="374"/>
      <c r="K134" s="374"/>
      <c r="L134" s="374"/>
      <c r="M134" s="375"/>
      <c r="O134" s="818"/>
    </row>
    <row r="135" spans="1:15" s="812" customFormat="1" x14ac:dyDescent="0.3">
      <c r="A135" s="357" t="s">
        <v>1287</v>
      </c>
      <c r="B135" s="930" t="s">
        <v>45</v>
      </c>
      <c r="C135" s="729" t="s">
        <v>68</v>
      </c>
      <c r="D135" s="327" t="s">
        <v>403</v>
      </c>
      <c r="E135" s="373"/>
      <c r="F135" s="374"/>
      <c r="G135" s="374"/>
      <c r="H135" s="374"/>
      <c r="I135" s="374"/>
      <c r="J135" s="374"/>
      <c r="K135" s="374"/>
      <c r="L135" s="374"/>
      <c r="M135" s="375"/>
      <c r="O135" s="818"/>
    </row>
    <row r="136" spans="1:15" s="812" customFormat="1" ht="15" customHeight="1" x14ac:dyDescent="0.3">
      <c r="A136" s="357" t="s">
        <v>1288</v>
      </c>
      <c r="B136" s="797" t="s">
        <v>102</v>
      </c>
      <c r="C136" s="729" t="s">
        <v>68</v>
      </c>
      <c r="D136" s="327"/>
      <c r="E136" s="373"/>
      <c r="F136" s="374"/>
      <c r="G136" s="374"/>
      <c r="H136" s="374"/>
      <c r="I136" s="374"/>
      <c r="J136" s="374"/>
      <c r="K136" s="374"/>
      <c r="L136" s="374"/>
      <c r="M136" s="375"/>
      <c r="O136" s="818"/>
    </row>
    <row r="137" spans="1:15" s="812" customFormat="1" ht="31.8" customHeight="1" x14ac:dyDescent="0.3">
      <c r="A137" s="357" t="s">
        <v>798</v>
      </c>
      <c r="B137" s="797" t="s">
        <v>103</v>
      </c>
      <c r="C137" s="729" t="s">
        <v>68</v>
      </c>
      <c r="D137" s="327"/>
      <c r="E137" s="798">
        <f>E382*E359/100</f>
        <v>0</v>
      </c>
      <c r="F137" s="798">
        <f t="shared" ref="F137:M137" si="129">F382*F359/100</f>
        <v>0</v>
      </c>
      <c r="G137" s="798">
        <f t="shared" si="129"/>
        <v>0</v>
      </c>
      <c r="H137" s="798">
        <f t="shared" si="129"/>
        <v>0</v>
      </c>
      <c r="I137" s="798">
        <f t="shared" si="129"/>
        <v>0</v>
      </c>
      <c r="J137" s="798">
        <f t="shared" si="129"/>
        <v>0</v>
      </c>
      <c r="K137" s="798">
        <f t="shared" si="129"/>
        <v>0</v>
      </c>
      <c r="L137" s="798">
        <f t="shared" si="129"/>
        <v>0</v>
      </c>
      <c r="M137" s="798">
        <f t="shared" si="129"/>
        <v>0</v>
      </c>
      <c r="O137" s="818"/>
    </row>
    <row r="138" spans="1:15" s="812" customFormat="1" ht="15" customHeight="1" x14ac:dyDescent="0.3">
      <c r="A138" s="950" t="s">
        <v>799</v>
      </c>
      <c r="B138" s="941" t="s">
        <v>40</v>
      </c>
      <c r="C138" s="942" t="s">
        <v>68</v>
      </c>
      <c r="D138" s="943"/>
      <c r="E138" s="971" t="str">
        <f>IF(E127&gt;0,(E128+E137)/E127,"-")</f>
        <v>-</v>
      </c>
      <c r="F138" s="971" t="str">
        <f t="shared" ref="F138" si="130">IF(F127&gt;0,(F128+F137)/F127,"-")</f>
        <v>-</v>
      </c>
      <c r="G138" s="971" t="str">
        <f t="shared" ref="G138" si="131">IF(G127&gt;0,(G128+G137)/G127,"-")</f>
        <v>-</v>
      </c>
      <c r="H138" s="971" t="str">
        <f t="shared" ref="H138" si="132">IF(H127&gt;0,(H128+H137)/H127,"-")</f>
        <v>-</v>
      </c>
      <c r="I138" s="971" t="str">
        <f t="shared" ref="I138" si="133">IF(I127&gt;0,(I128+I137)/I127,"-")</f>
        <v>-</v>
      </c>
      <c r="J138" s="971" t="str">
        <f t="shared" ref="J138" si="134">IF(J127&gt;0,(J128+J137)/J127,"-")</f>
        <v>-</v>
      </c>
      <c r="K138" s="971" t="str">
        <f t="shared" ref="K138" si="135">IF(K127&gt;0,(K128+K137)/K127,"-")</f>
        <v>-</v>
      </c>
      <c r="L138" s="971" t="str">
        <f t="shared" ref="L138" si="136">IF(L127&gt;0,(L128+L137)/L127,"-")</f>
        <v>-</v>
      </c>
      <c r="M138" s="972" t="str">
        <f t="shared" ref="M138" si="137">IF(M127&gt;0,(M128+M137)/M127,"-")</f>
        <v>-</v>
      </c>
      <c r="O138" s="818"/>
    </row>
    <row r="139" spans="1:15" s="812" customFormat="1" ht="15" customHeight="1" x14ac:dyDescent="0.3">
      <c r="A139" s="973" t="s">
        <v>45</v>
      </c>
      <c r="B139" s="789"/>
      <c r="C139" s="790"/>
      <c r="D139" s="785"/>
      <c r="E139" s="974"/>
      <c r="F139" s="974"/>
      <c r="G139" s="974"/>
      <c r="H139" s="974"/>
      <c r="I139" s="974"/>
      <c r="J139" s="974"/>
      <c r="K139" s="974"/>
      <c r="L139" s="974"/>
      <c r="M139" s="974"/>
      <c r="O139" s="818"/>
    </row>
    <row r="140" spans="1:15" s="819" customFormat="1" ht="15" thickBot="1" x14ac:dyDescent="0.35">
      <c r="A140" s="480" t="s">
        <v>805</v>
      </c>
      <c r="B140" s="338" t="s">
        <v>51</v>
      </c>
      <c r="C140" s="339"/>
      <c r="D140" s="340"/>
      <c r="E140" s="845" t="s">
        <v>29</v>
      </c>
      <c r="F140" s="846" t="s">
        <v>29</v>
      </c>
      <c r="G140" s="846" t="s">
        <v>29</v>
      </c>
      <c r="H140" s="846" t="s">
        <v>29</v>
      </c>
      <c r="I140" s="846" t="s">
        <v>29</v>
      </c>
      <c r="J140" s="846" t="s">
        <v>29</v>
      </c>
      <c r="K140" s="846" t="s">
        <v>29</v>
      </c>
      <c r="L140" s="846" t="s">
        <v>29</v>
      </c>
      <c r="M140" s="847" t="s">
        <v>29</v>
      </c>
      <c r="O140" s="818"/>
    </row>
    <row r="141" spans="1:15" x14ac:dyDescent="0.3">
      <c r="A141" s="341" t="s">
        <v>649</v>
      </c>
      <c r="B141" s="975" t="s">
        <v>45</v>
      </c>
      <c r="C141" s="342"/>
      <c r="D141" s="323" t="s">
        <v>52</v>
      </c>
      <c r="E141" s="848" t="s">
        <v>29</v>
      </c>
      <c r="F141" s="849" t="s">
        <v>29</v>
      </c>
      <c r="G141" s="849" t="s">
        <v>29</v>
      </c>
      <c r="H141" s="849" t="s">
        <v>29</v>
      </c>
      <c r="I141" s="849" t="s">
        <v>29</v>
      </c>
      <c r="J141" s="849" t="s">
        <v>29</v>
      </c>
      <c r="K141" s="849" t="s">
        <v>29</v>
      </c>
      <c r="L141" s="849" t="s">
        <v>29</v>
      </c>
      <c r="M141" s="850" t="s">
        <v>29</v>
      </c>
      <c r="O141" s="818"/>
    </row>
    <row r="142" spans="1:15" ht="14.4" customHeight="1" x14ac:dyDescent="0.3">
      <c r="A142" s="324" t="s">
        <v>806</v>
      </c>
      <c r="B142" s="325" t="s">
        <v>94</v>
      </c>
      <c r="C142" s="326" t="s">
        <v>62</v>
      </c>
      <c r="D142" s="327" t="s">
        <v>485</v>
      </c>
      <c r="E142" s="851">
        <f>+V!E134</f>
        <v>0</v>
      </c>
      <c r="F142" s="851">
        <f>+V!F134</f>
        <v>0</v>
      </c>
      <c r="G142" s="851">
        <f>+V!G134</f>
        <v>0</v>
      </c>
      <c r="H142" s="851">
        <f>+V!H134</f>
        <v>0</v>
      </c>
      <c r="I142" s="851">
        <f>+V!I134</f>
        <v>0</v>
      </c>
      <c r="J142" s="851">
        <f>+V!J134</f>
        <v>0</v>
      </c>
      <c r="K142" s="851">
        <f>+V!K134</f>
        <v>0</v>
      </c>
      <c r="L142" s="851">
        <f>+V!L134</f>
        <v>0</v>
      </c>
      <c r="M142" s="852">
        <f>+V!M134</f>
        <v>0</v>
      </c>
      <c r="O142" s="818"/>
    </row>
    <row r="143" spans="1:15" ht="43.2" customHeight="1" x14ac:dyDescent="0.3">
      <c r="A143" s="324" t="s">
        <v>807</v>
      </c>
      <c r="B143" s="325" t="s">
        <v>96</v>
      </c>
      <c r="C143" s="326" t="s">
        <v>68</v>
      </c>
      <c r="D143" s="327" t="s">
        <v>111</v>
      </c>
      <c r="E143" s="853">
        <f>SUM(E144:E151)</f>
        <v>0</v>
      </c>
      <c r="F143" s="853">
        <f t="shared" ref="F143:M143" si="138">SUM(F144:F151)</f>
        <v>0</v>
      </c>
      <c r="G143" s="853">
        <f t="shared" si="138"/>
        <v>0</v>
      </c>
      <c r="H143" s="853">
        <f t="shared" si="138"/>
        <v>0</v>
      </c>
      <c r="I143" s="853">
        <f t="shared" si="138"/>
        <v>0</v>
      </c>
      <c r="J143" s="853">
        <f t="shared" si="138"/>
        <v>0</v>
      </c>
      <c r="K143" s="853">
        <f t="shared" si="138"/>
        <v>0</v>
      </c>
      <c r="L143" s="853">
        <f t="shared" si="138"/>
        <v>0</v>
      </c>
      <c r="M143" s="854">
        <f t="shared" si="138"/>
        <v>0</v>
      </c>
      <c r="O143" s="818"/>
    </row>
    <row r="144" spans="1:15" ht="16.8" customHeight="1" x14ac:dyDescent="0.3">
      <c r="A144" s="324" t="s">
        <v>1005</v>
      </c>
      <c r="B144" s="325" t="s">
        <v>112</v>
      </c>
      <c r="C144" s="326" t="s">
        <v>68</v>
      </c>
      <c r="D144" s="327"/>
      <c r="E144" s="855"/>
      <c r="F144" s="856"/>
      <c r="G144" s="856"/>
      <c r="H144" s="856"/>
      <c r="I144" s="856"/>
      <c r="J144" s="856"/>
      <c r="K144" s="856"/>
      <c r="L144" s="856"/>
      <c r="M144" s="857"/>
      <c r="O144" s="818"/>
    </row>
    <row r="145" spans="1:15" ht="51" customHeight="1" x14ac:dyDescent="0.3">
      <c r="A145" s="324" t="s">
        <v>1006</v>
      </c>
      <c r="B145" s="325" t="s">
        <v>99</v>
      </c>
      <c r="C145" s="326" t="s">
        <v>68</v>
      </c>
      <c r="D145" s="327" t="s">
        <v>113</v>
      </c>
      <c r="E145" s="858"/>
      <c r="F145" s="856"/>
      <c r="G145" s="856"/>
      <c r="H145" s="856"/>
      <c r="I145" s="856"/>
      <c r="J145" s="856"/>
      <c r="K145" s="856"/>
      <c r="L145" s="856"/>
      <c r="M145" s="857"/>
      <c r="O145" s="818"/>
    </row>
    <row r="146" spans="1:15" ht="27" customHeight="1" x14ac:dyDescent="0.3">
      <c r="A146" s="324" t="s">
        <v>1007</v>
      </c>
      <c r="B146" s="325" t="s">
        <v>100</v>
      </c>
      <c r="C146" s="326" t="s">
        <v>68</v>
      </c>
      <c r="D146" s="327"/>
      <c r="E146" s="858"/>
      <c r="F146" s="856"/>
      <c r="G146" s="856"/>
      <c r="H146" s="856"/>
      <c r="I146" s="856"/>
      <c r="J146" s="856"/>
      <c r="K146" s="856"/>
      <c r="L146" s="856"/>
      <c r="M146" s="857"/>
      <c r="O146" s="818"/>
    </row>
    <row r="147" spans="1:15" ht="14.4" customHeight="1" x14ac:dyDescent="0.3">
      <c r="A147" s="357" t="s">
        <v>1008</v>
      </c>
      <c r="B147" s="328" t="s">
        <v>192</v>
      </c>
      <c r="C147" s="326" t="s">
        <v>68</v>
      </c>
      <c r="D147" s="327" t="s">
        <v>403</v>
      </c>
      <c r="E147" s="858"/>
      <c r="F147" s="856"/>
      <c r="G147" s="856"/>
      <c r="H147" s="856"/>
      <c r="I147" s="856"/>
      <c r="J147" s="856"/>
      <c r="K147" s="856"/>
      <c r="L147" s="856"/>
      <c r="M147" s="857"/>
      <c r="O147" s="818"/>
    </row>
    <row r="148" spans="1:15" ht="14.4" customHeight="1" x14ac:dyDescent="0.3">
      <c r="A148" s="357" t="s">
        <v>1009</v>
      </c>
      <c r="B148" s="328" t="s">
        <v>192</v>
      </c>
      <c r="C148" s="326" t="s">
        <v>68</v>
      </c>
      <c r="D148" s="327" t="s">
        <v>403</v>
      </c>
      <c r="E148" s="858"/>
      <c r="F148" s="856"/>
      <c r="G148" s="856"/>
      <c r="H148" s="856"/>
      <c r="I148" s="856"/>
      <c r="J148" s="856"/>
      <c r="K148" s="856"/>
      <c r="L148" s="856"/>
      <c r="M148" s="857"/>
      <c r="O148" s="818"/>
    </row>
    <row r="149" spans="1:15" ht="14.4" customHeight="1" x14ac:dyDescent="0.3">
      <c r="A149" s="357" t="s">
        <v>1010</v>
      </c>
      <c r="B149" s="328" t="s">
        <v>192</v>
      </c>
      <c r="C149" s="326" t="s">
        <v>68</v>
      </c>
      <c r="D149" s="327" t="s">
        <v>403</v>
      </c>
      <c r="E149" s="858"/>
      <c r="F149" s="856"/>
      <c r="G149" s="856"/>
      <c r="H149" s="856"/>
      <c r="I149" s="856"/>
      <c r="J149" s="856"/>
      <c r="K149" s="856"/>
      <c r="L149" s="856"/>
      <c r="M149" s="857"/>
      <c r="O149" s="818"/>
    </row>
    <row r="150" spans="1:15" x14ac:dyDescent="0.3">
      <c r="A150" s="357" t="s">
        <v>1289</v>
      </c>
      <c r="B150" s="328" t="s">
        <v>192</v>
      </c>
      <c r="C150" s="326" t="s">
        <v>68</v>
      </c>
      <c r="D150" s="327" t="s">
        <v>403</v>
      </c>
      <c r="E150" s="858"/>
      <c r="F150" s="856"/>
      <c r="G150" s="856"/>
      <c r="H150" s="856"/>
      <c r="I150" s="856"/>
      <c r="J150" s="856"/>
      <c r="K150" s="856"/>
      <c r="L150" s="856"/>
      <c r="M150" s="857"/>
      <c r="O150" s="818"/>
    </row>
    <row r="151" spans="1:15" ht="15" customHeight="1" x14ac:dyDescent="0.3">
      <c r="A151" s="357" t="s">
        <v>1290</v>
      </c>
      <c r="B151" s="325" t="s">
        <v>102</v>
      </c>
      <c r="C151" s="326" t="s">
        <v>68</v>
      </c>
      <c r="D151" s="327"/>
      <c r="E151" s="858"/>
      <c r="F151" s="856"/>
      <c r="G151" s="856"/>
      <c r="H151" s="856"/>
      <c r="I151" s="856"/>
      <c r="J151" s="856"/>
      <c r="K151" s="856"/>
      <c r="L151" s="856"/>
      <c r="M151" s="857"/>
      <c r="O151" s="818"/>
    </row>
    <row r="152" spans="1:15" ht="27.6" customHeight="1" x14ac:dyDescent="0.3">
      <c r="A152" s="324" t="s">
        <v>808</v>
      </c>
      <c r="B152" s="325" t="s">
        <v>103</v>
      </c>
      <c r="C152" s="326" t="s">
        <v>68</v>
      </c>
      <c r="D152" s="327" t="s">
        <v>114</v>
      </c>
      <c r="E152" s="437">
        <f>E385*E359/100</f>
        <v>0</v>
      </c>
      <c r="F152" s="437">
        <f t="shared" ref="F152:M152" si="139">F385*F359/100</f>
        <v>0</v>
      </c>
      <c r="G152" s="437">
        <f t="shared" si="139"/>
        <v>0</v>
      </c>
      <c r="H152" s="437">
        <f t="shared" si="139"/>
        <v>0</v>
      </c>
      <c r="I152" s="437">
        <f t="shared" si="139"/>
        <v>0</v>
      </c>
      <c r="J152" s="437">
        <f t="shared" si="139"/>
        <v>0</v>
      </c>
      <c r="K152" s="437">
        <f t="shared" si="139"/>
        <v>0</v>
      </c>
      <c r="L152" s="437">
        <f t="shared" si="139"/>
        <v>0</v>
      </c>
      <c r="M152" s="437">
        <f t="shared" si="139"/>
        <v>0</v>
      </c>
      <c r="O152" s="818"/>
    </row>
    <row r="153" spans="1:15" ht="15" customHeight="1" thickBot="1" x14ac:dyDescent="0.35">
      <c r="A153" s="329" t="s">
        <v>809</v>
      </c>
      <c r="B153" s="330" t="s">
        <v>40</v>
      </c>
      <c r="C153" s="331" t="s">
        <v>68</v>
      </c>
      <c r="D153" s="332" t="s">
        <v>115</v>
      </c>
      <c r="E153" s="843" t="str">
        <f>IF(E142&gt;0,(E143+E152)/E142,"-")</f>
        <v>-</v>
      </c>
      <c r="F153" s="843" t="str">
        <f t="shared" ref="F153:M153" si="140">IF(F142&gt;0,(F143+F152)/F142,"-")</f>
        <v>-</v>
      </c>
      <c r="G153" s="843" t="str">
        <f t="shared" si="140"/>
        <v>-</v>
      </c>
      <c r="H153" s="843" t="str">
        <f t="shared" si="140"/>
        <v>-</v>
      </c>
      <c r="I153" s="843" t="str">
        <f t="shared" si="140"/>
        <v>-</v>
      </c>
      <c r="J153" s="843" t="str">
        <f t="shared" si="140"/>
        <v>-</v>
      </c>
      <c r="K153" s="843" t="str">
        <f t="shared" si="140"/>
        <v>-</v>
      </c>
      <c r="L153" s="843" t="str">
        <f t="shared" si="140"/>
        <v>-</v>
      </c>
      <c r="M153" s="844" t="str">
        <f t="shared" si="140"/>
        <v>-</v>
      </c>
      <c r="O153" s="818"/>
    </row>
    <row r="154" spans="1:15" x14ac:dyDescent="0.3">
      <c r="A154" s="341" t="s">
        <v>819</v>
      </c>
      <c r="B154" s="975" t="s">
        <v>45</v>
      </c>
      <c r="C154" s="342"/>
      <c r="D154" s="323" t="s">
        <v>392</v>
      </c>
      <c r="E154" s="848" t="s">
        <v>29</v>
      </c>
      <c r="F154" s="849" t="s">
        <v>29</v>
      </c>
      <c r="G154" s="849" t="s">
        <v>29</v>
      </c>
      <c r="H154" s="849" t="s">
        <v>29</v>
      </c>
      <c r="I154" s="849" t="s">
        <v>29</v>
      </c>
      <c r="J154" s="849" t="s">
        <v>29</v>
      </c>
      <c r="K154" s="849" t="s">
        <v>29</v>
      </c>
      <c r="L154" s="849" t="s">
        <v>29</v>
      </c>
      <c r="M154" s="850" t="s">
        <v>29</v>
      </c>
      <c r="O154" s="818"/>
    </row>
    <row r="155" spans="1:15" ht="14.4" customHeight="1" x14ac:dyDescent="0.3">
      <c r="A155" s="324" t="s">
        <v>820</v>
      </c>
      <c r="B155" s="325" t="s">
        <v>94</v>
      </c>
      <c r="C155" s="326" t="s">
        <v>62</v>
      </c>
      <c r="D155" s="327" t="s">
        <v>95</v>
      </c>
      <c r="E155" s="437">
        <f>+V!E148</f>
        <v>0</v>
      </c>
      <c r="F155" s="437">
        <f>+V!F148</f>
        <v>0</v>
      </c>
      <c r="G155" s="437">
        <f>+V!G148</f>
        <v>0</v>
      </c>
      <c r="H155" s="437">
        <f>+V!H148</f>
        <v>0</v>
      </c>
      <c r="I155" s="437">
        <f>+V!I148</f>
        <v>0</v>
      </c>
      <c r="J155" s="437">
        <f>+V!J148</f>
        <v>0</v>
      </c>
      <c r="K155" s="437">
        <f>+V!K148</f>
        <v>0</v>
      </c>
      <c r="L155" s="437">
        <f>+V!L148</f>
        <v>0</v>
      </c>
      <c r="M155" s="479">
        <f>+V!M148</f>
        <v>0</v>
      </c>
      <c r="O155" s="818"/>
    </row>
    <row r="156" spans="1:15" ht="38.4" customHeight="1" x14ac:dyDescent="0.3">
      <c r="A156" s="324" t="s">
        <v>821</v>
      </c>
      <c r="B156" s="325" t="s">
        <v>96</v>
      </c>
      <c r="C156" s="326" t="s">
        <v>68</v>
      </c>
      <c r="D156" s="327" t="s">
        <v>484</v>
      </c>
      <c r="E156" s="853">
        <f>SUM(E157:E164)</f>
        <v>0</v>
      </c>
      <c r="F156" s="853">
        <f t="shared" ref="F156" si="141">SUM(F157:F164)</f>
        <v>0</v>
      </c>
      <c r="G156" s="853">
        <f t="shared" ref="G156" si="142">SUM(G157:G164)</f>
        <v>0</v>
      </c>
      <c r="H156" s="853">
        <f t="shared" ref="H156" si="143">SUM(H157:H164)</f>
        <v>0</v>
      </c>
      <c r="I156" s="853">
        <f t="shared" ref="I156" si="144">SUM(I157:I164)</f>
        <v>0</v>
      </c>
      <c r="J156" s="853">
        <f t="shared" ref="J156" si="145">SUM(J157:J164)</f>
        <v>0</v>
      </c>
      <c r="K156" s="853">
        <f t="shared" ref="K156" si="146">SUM(K157:K164)</f>
        <v>0</v>
      </c>
      <c r="L156" s="853">
        <f t="shared" ref="L156" si="147">SUM(L157:L164)</f>
        <v>0</v>
      </c>
      <c r="M156" s="854">
        <f t="shared" ref="M156" si="148">SUM(M157:M164)</f>
        <v>0</v>
      </c>
      <c r="O156" s="818"/>
    </row>
    <row r="157" spans="1:15" ht="29.4" customHeight="1" x14ac:dyDescent="0.3">
      <c r="A157" s="324" t="s">
        <v>1011</v>
      </c>
      <c r="B157" s="325" t="s">
        <v>112</v>
      </c>
      <c r="C157" s="326" t="s">
        <v>68</v>
      </c>
      <c r="D157" s="327"/>
      <c r="E157" s="855"/>
      <c r="F157" s="856"/>
      <c r="G157" s="856"/>
      <c r="H157" s="856"/>
      <c r="I157" s="856"/>
      <c r="J157" s="856"/>
      <c r="K157" s="856"/>
      <c r="L157" s="856"/>
      <c r="M157" s="857"/>
      <c r="O157" s="818"/>
    </row>
    <row r="158" spans="1:15" ht="51" customHeight="1" x14ac:dyDescent="0.3">
      <c r="A158" s="324" t="s">
        <v>1012</v>
      </c>
      <c r="B158" s="325" t="s">
        <v>99</v>
      </c>
      <c r="C158" s="326" t="s">
        <v>68</v>
      </c>
      <c r="D158" s="327" t="s">
        <v>113</v>
      </c>
      <c r="E158" s="858"/>
      <c r="F158" s="856"/>
      <c r="G158" s="856"/>
      <c r="H158" s="856"/>
      <c r="I158" s="856"/>
      <c r="J158" s="856"/>
      <c r="K158" s="856"/>
      <c r="L158" s="856"/>
      <c r="M158" s="857"/>
      <c r="O158" s="818"/>
    </row>
    <row r="159" spans="1:15" ht="27" customHeight="1" x14ac:dyDescent="0.3">
      <c r="A159" s="324" t="s">
        <v>1013</v>
      </c>
      <c r="B159" s="325" t="s">
        <v>100</v>
      </c>
      <c r="C159" s="326" t="s">
        <v>68</v>
      </c>
      <c r="D159" s="327"/>
      <c r="E159" s="858"/>
      <c r="F159" s="856"/>
      <c r="G159" s="856"/>
      <c r="H159" s="856"/>
      <c r="I159" s="856"/>
      <c r="J159" s="856"/>
      <c r="K159" s="856"/>
      <c r="L159" s="856"/>
      <c r="M159" s="857"/>
      <c r="O159" s="818"/>
    </row>
    <row r="160" spans="1:15" ht="14.4" customHeight="1" x14ac:dyDescent="0.3">
      <c r="A160" s="357" t="s">
        <v>1014</v>
      </c>
      <c r="B160" s="328" t="s">
        <v>192</v>
      </c>
      <c r="C160" s="326" t="s">
        <v>68</v>
      </c>
      <c r="D160" s="327" t="s">
        <v>403</v>
      </c>
      <c r="E160" s="858"/>
      <c r="F160" s="856"/>
      <c r="G160" s="856"/>
      <c r="H160" s="856"/>
      <c r="I160" s="856"/>
      <c r="J160" s="856"/>
      <c r="K160" s="856"/>
      <c r="L160" s="856"/>
      <c r="M160" s="857"/>
      <c r="O160" s="818"/>
    </row>
    <row r="161" spans="1:15" ht="14.4" customHeight="1" x14ac:dyDescent="0.3">
      <c r="A161" s="357" t="s">
        <v>1015</v>
      </c>
      <c r="B161" s="328" t="s">
        <v>192</v>
      </c>
      <c r="C161" s="326" t="s">
        <v>68</v>
      </c>
      <c r="D161" s="327" t="s">
        <v>403</v>
      </c>
      <c r="E161" s="858"/>
      <c r="F161" s="856"/>
      <c r="G161" s="856"/>
      <c r="H161" s="856"/>
      <c r="I161" s="856"/>
      <c r="J161" s="856"/>
      <c r="K161" s="856"/>
      <c r="L161" s="856"/>
      <c r="M161" s="857"/>
      <c r="O161" s="818"/>
    </row>
    <row r="162" spans="1:15" ht="14.4" customHeight="1" x14ac:dyDescent="0.3">
      <c r="A162" s="357" t="s">
        <v>1016</v>
      </c>
      <c r="B162" s="328" t="s">
        <v>192</v>
      </c>
      <c r="C162" s="326" t="s">
        <v>68</v>
      </c>
      <c r="D162" s="327" t="s">
        <v>403</v>
      </c>
      <c r="E162" s="858"/>
      <c r="F162" s="856"/>
      <c r="G162" s="856"/>
      <c r="H162" s="856"/>
      <c r="I162" s="856"/>
      <c r="J162" s="856"/>
      <c r="K162" s="856"/>
      <c r="L162" s="856"/>
      <c r="M162" s="857"/>
      <c r="O162" s="818"/>
    </row>
    <row r="163" spans="1:15" x14ac:dyDescent="0.3">
      <c r="A163" s="357" t="s">
        <v>1291</v>
      </c>
      <c r="B163" s="328" t="s">
        <v>192</v>
      </c>
      <c r="C163" s="326" t="s">
        <v>68</v>
      </c>
      <c r="D163" s="327" t="s">
        <v>403</v>
      </c>
      <c r="E163" s="858"/>
      <c r="F163" s="856"/>
      <c r="G163" s="856"/>
      <c r="H163" s="856"/>
      <c r="I163" s="856"/>
      <c r="J163" s="856"/>
      <c r="K163" s="856"/>
      <c r="L163" s="856"/>
      <c r="M163" s="857"/>
      <c r="O163" s="818"/>
    </row>
    <row r="164" spans="1:15" ht="15" customHeight="1" x14ac:dyDescent="0.3">
      <c r="A164" s="357" t="s">
        <v>1292</v>
      </c>
      <c r="B164" s="325" t="s">
        <v>102</v>
      </c>
      <c r="C164" s="326" t="s">
        <v>68</v>
      </c>
      <c r="D164" s="327"/>
      <c r="E164" s="858"/>
      <c r="F164" s="856"/>
      <c r="G164" s="856"/>
      <c r="H164" s="856"/>
      <c r="I164" s="856"/>
      <c r="J164" s="856"/>
      <c r="K164" s="856"/>
      <c r="L164" s="856"/>
      <c r="M164" s="857"/>
      <c r="O164" s="818"/>
    </row>
    <row r="165" spans="1:15" ht="27.6" customHeight="1" x14ac:dyDescent="0.3">
      <c r="A165" s="324" t="s">
        <v>822</v>
      </c>
      <c r="B165" s="325" t="s">
        <v>103</v>
      </c>
      <c r="C165" s="326" t="s">
        <v>68</v>
      </c>
      <c r="D165" s="327" t="s">
        <v>488</v>
      </c>
      <c r="E165" s="437">
        <f>+E386*E359/100</f>
        <v>0</v>
      </c>
      <c r="F165" s="437">
        <f t="shared" ref="F165:M165" si="149">+F386*F359/100</f>
        <v>0</v>
      </c>
      <c r="G165" s="437">
        <f t="shared" si="149"/>
        <v>0</v>
      </c>
      <c r="H165" s="437">
        <f t="shared" si="149"/>
        <v>0</v>
      </c>
      <c r="I165" s="437">
        <f t="shared" si="149"/>
        <v>0</v>
      </c>
      <c r="J165" s="437">
        <f t="shared" si="149"/>
        <v>0</v>
      </c>
      <c r="K165" s="437">
        <f t="shared" si="149"/>
        <v>0</v>
      </c>
      <c r="L165" s="437">
        <f t="shared" si="149"/>
        <v>0</v>
      </c>
      <c r="M165" s="437">
        <f t="shared" si="149"/>
        <v>0</v>
      </c>
      <c r="O165" s="818"/>
    </row>
    <row r="166" spans="1:15" ht="18.600000000000001" customHeight="1" thickBot="1" x14ac:dyDescent="0.35">
      <c r="A166" s="329" t="s">
        <v>823</v>
      </c>
      <c r="B166" s="330" t="s">
        <v>40</v>
      </c>
      <c r="C166" s="331" t="s">
        <v>68</v>
      </c>
      <c r="D166" s="332"/>
      <c r="E166" s="843" t="str">
        <f>IF(E155&gt;0,(E156+E165)/E155,"-")</f>
        <v>-</v>
      </c>
      <c r="F166" s="843" t="str">
        <f t="shared" ref="F166" si="150">IF(F155&gt;0,(F156+F165)/F155,"-")</f>
        <v>-</v>
      </c>
      <c r="G166" s="843" t="str">
        <f t="shared" ref="G166" si="151">IF(G155&gt;0,(G156+G165)/G155,"-")</f>
        <v>-</v>
      </c>
      <c r="H166" s="843" t="str">
        <f t="shared" ref="H166" si="152">IF(H155&gt;0,(H156+H165)/H155,"-")</f>
        <v>-</v>
      </c>
      <c r="I166" s="843" t="str">
        <f t="shared" ref="I166" si="153">IF(I155&gt;0,(I156+I165)/I155,"-")</f>
        <v>-</v>
      </c>
      <c r="J166" s="843" t="str">
        <f t="shared" ref="J166" si="154">IF(J155&gt;0,(J156+J165)/J155,"-")</f>
        <v>-</v>
      </c>
      <c r="K166" s="843" t="str">
        <f t="shared" ref="K166" si="155">IF(K155&gt;0,(K156+K165)/K155,"-")</f>
        <v>-</v>
      </c>
      <c r="L166" s="843" t="str">
        <f t="shared" ref="L166" si="156">IF(L155&gt;0,(L156+L165)/L155,"-")</f>
        <v>-</v>
      </c>
      <c r="M166" s="844" t="str">
        <f t="shared" ref="M166" si="157">IF(M155&gt;0,(M156+M165)/M155,"-")</f>
        <v>-</v>
      </c>
      <c r="O166" s="818"/>
    </row>
    <row r="167" spans="1:15" x14ac:dyDescent="0.3">
      <c r="A167" s="341" t="s">
        <v>833</v>
      </c>
      <c r="B167" s="975" t="s">
        <v>45</v>
      </c>
      <c r="C167" s="342"/>
      <c r="D167" s="323" t="s">
        <v>393</v>
      </c>
      <c r="E167" s="848" t="s">
        <v>29</v>
      </c>
      <c r="F167" s="849" t="s">
        <v>29</v>
      </c>
      <c r="G167" s="849" t="s">
        <v>29</v>
      </c>
      <c r="H167" s="849" t="s">
        <v>29</v>
      </c>
      <c r="I167" s="849" t="s">
        <v>29</v>
      </c>
      <c r="J167" s="849" t="s">
        <v>29</v>
      </c>
      <c r="K167" s="849" t="s">
        <v>29</v>
      </c>
      <c r="L167" s="849" t="s">
        <v>29</v>
      </c>
      <c r="M167" s="850" t="s">
        <v>29</v>
      </c>
      <c r="O167" s="818"/>
    </row>
    <row r="168" spans="1:15" ht="14.4" customHeight="1" x14ac:dyDescent="0.3">
      <c r="A168" s="324" t="s">
        <v>834</v>
      </c>
      <c r="B168" s="325" t="s">
        <v>94</v>
      </c>
      <c r="C168" s="326" t="s">
        <v>62</v>
      </c>
      <c r="D168" s="327" t="s">
        <v>95</v>
      </c>
      <c r="E168" s="437">
        <f>+V!E162</f>
        <v>0</v>
      </c>
      <c r="F168" s="437">
        <f>+V!F162</f>
        <v>0</v>
      </c>
      <c r="G168" s="437">
        <f>+V!G162</f>
        <v>0</v>
      </c>
      <c r="H168" s="437">
        <f>+V!H162</f>
        <v>0</v>
      </c>
      <c r="I168" s="437">
        <f>+V!I162</f>
        <v>0</v>
      </c>
      <c r="J168" s="437">
        <f>+V!J162</f>
        <v>0</v>
      </c>
      <c r="K168" s="437">
        <f>+V!K162</f>
        <v>0</v>
      </c>
      <c r="L168" s="437">
        <f>+V!L162</f>
        <v>0</v>
      </c>
      <c r="M168" s="479">
        <f>+V!M162</f>
        <v>0</v>
      </c>
      <c r="O168" s="818"/>
    </row>
    <row r="169" spans="1:15" ht="38.4" customHeight="1" x14ac:dyDescent="0.3">
      <c r="A169" s="324" t="s">
        <v>835</v>
      </c>
      <c r="B169" s="325" t="s">
        <v>96</v>
      </c>
      <c r="C169" s="326" t="s">
        <v>68</v>
      </c>
      <c r="D169" s="327" t="s">
        <v>486</v>
      </c>
      <c r="E169" s="853">
        <f>SUM(E170:E177)</f>
        <v>0</v>
      </c>
      <c r="F169" s="853">
        <f t="shared" ref="F169" si="158">SUM(F170:F177)</f>
        <v>0</v>
      </c>
      <c r="G169" s="853">
        <f t="shared" ref="G169" si="159">SUM(G170:G177)</f>
        <v>0</v>
      </c>
      <c r="H169" s="853">
        <f t="shared" ref="H169" si="160">SUM(H170:H177)</f>
        <v>0</v>
      </c>
      <c r="I169" s="853">
        <f t="shared" ref="I169" si="161">SUM(I170:I177)</f>
        <v>0</v>
      </c>
      <c r="J169" s="853">
        <f t="shared" ref="J169" si="162">SUM(J170:J177)</f>
        <v>0</v>
      </c>
      <c r="K169" s="853">
        <f t="shared" ref="K169" si="163">SUM(K170:K177)</f>
        <v>0</v>
      </c>
      <c r="L169" s="853">
        <f t="shared" ref="L169" si="164">SUM(L170:L177)</f>
        <v>0</v>
      </c>
      <c r="M169" s="854">
        <f t="shared" ref="M169" si="165">SUM(M170:M177)</f>
        <v>0</v>
      </c>
      <c r="O169" s="818"/>
    </row>
    <row r="170" spans="1:15" ht="15" customHeight="1" x14ac:dyDescent="0.3">
      <c r="A170" s="324" t="s">
        <v>1017</v>
      </c>
      <c r="B170" s="325" t="s">
        <v>112</v>
      </c>
      <c r="C170" s="326" t="s">
        <v>68</v>
      </c>
      <c r="D170" s="327"/>
      <c r="E170" s="855"/>
      <c r="F170" s="856"/>
      <c r="G170" s="856"/>
      <c r="H170" s="856"/>
      <c r="I170" s="856"/>
      <c r="J170" s="856"/>
      <c r="K170" s="856"/>
      <c r="L170" s="856"/>
      <c r="M170" s="857"/>
      <c r="O170" s="818"/>
    </row>
    <row r="171" spans="1:15" ht="51" customHeight="1" x14ac:dyDescent="0.3">
      <c r="A171" s="324" t="s">
        <v>1018</v>
      </c>
      <c r="B171" s="325" t="s">
        <v>99</v>
      </c>
      <c r="C171" s="326" t="s">
        <v>68</v>
      </c>
      <c r="D171" s="327" t="s">
        <v>113</v>
      </c>
      <c r="E171" s="858"/>
      <c r="F171" s="856"/>
      <c r="G171" s="856"/>
      <c r="H171" s="856"/>
      <c r="I171" s="856"/>
      <c r="J171" s="856"/>
      <c r="K171" s="856"/>
      <c r="L171" s="856"/>
      <c r="M171" s="857"/>
      <c r="O171" s="818"/>
    </row>
    <row r="172" spans="1:15" ht="27" customHeight="1" x14ac:dyDescent="0.3">
      <c r="A172" s="324" t="s">
        <v>1019</v>
      </c>
      <c r="B172" s="325" t="s">
        <v>100</v>
      </c>
      <c r="C172" s="326" t="s">
        <v>68</v>
      </c>
      <c r="D172" s="327"/>
      <c r="E172" s="858"/>
      <c r="F172" s="856"/>
      <c r="G172" s="856"/>
      <c r="H172" s="856"/>
      <c r="I172" s="856"/>
      <c r="J172" s="856"/>
      <c r="K172" s="856"/>
      <c r="L172" s="856"/>
      <c r="M172" s="857"/>
      <c r="O172" s="818"/>
    </row>
    <row r="173" spans="1:15" ht="14.4" customHeight="1" x14ac:dyDescent="0.3">
      <c r="A173" s="357" t="s">
        <v>1020</v>
      </c>
      <c r="B173" s="328" t="s">
        <v>192</v>
      </c>
      <c r="C173" s="326" t="s">
        <v>68</v>
      </c>
      <c r="D173" s="327" t="s">
        <v>403</v>
      </c>
      <c r="E173" s="858"/>
      <c r="F173" s="856"/>
      <c r="G173" s="856"/>
      <c r="H173" s="856"/>
      <c r="I173" s="856"/>
      <c r="J173" s="856"/>
      <c r="K173" s="856"/>
      <c r="L173" s="856"/>
      <c r="M173" s="857"/>
      <c r="O173" s="818"/>
    </row>
    <row r="174" spans="1:15" ht="14.4" customHeight="1" x14ac:dyDescent="0.3">
      <c r="A174" s="357" t="s">
        <v>1021</v>
      </c>
      <c r="B174" s="328" t="s">
        <v>192</v>
      </c>
      <c r="C174" s="326" t="s">
        <v>68</v>
      </c>
      <c r="D174" s="327" t="s">
        <v>403</v>
      </c>
      <c r="E174" s="858"/>
      <c r="F174" s="856"/>
      <c r="G174" s="856"/>
      <c r="H174" s="856"/>
      <c r="I174" s="856"/>
      <c r="J174" s="856"/>
      <c r="K174" s="856"/>
      <c r="L174" s="856"/>
      <c r="M174" s="857"/>
      <c r="O174" s="818"/>
    </row>
    <row r="175" spans="1:15" ht="14.4" customHeight="1" x14ac:dyDescent="0.3">
      <c r="A175" s="357" t="s">
        <v>1022</v>
      </c>
      <c r="B175" s="328" t="s">
        <v>192</v>
      </c>
      <c r="C175" s="326" t="s">
        <v>68</v>
      </c>
      <c r="D175" s="327" t="s">
        <v>403</v>
      </c>
      <c r="E175" s="858"/>
      <c r="F175" s="856"/>
      <c r="G175" s="856"/>
      <c r="H175" s="856"/>
      <c r="I175" s="856"/>
      <c r="J175" s="856"/>
      <c r="K175" s="856"/>
      <c r="L175" s="856"/>
      <c r="M175" s="857"/>
      <c r="O175" s="818"/>
    </row>
    <row r="176" spans="1:15" x14ac:dyDescent="0.3">
      <c r="A176" s="357" t="s">
        <v>1293</v>
      </c>
      <c r="B176" s="328" t="s">
        <v>192</v>
      </c>
      <c r="C176" s="326" t="s">
        <v>68</v>
      </c>
      <c r="D176" s="327" t="s">
        <v>403</v>
      </c>
      <c r="E176" s="858"/>
      <c r="F176" s="856"/>
      <c r="G176" s="856"/>
      <c r="H176" s="856"/>
      <c r="I176" s="856"/>
      <c r="J176" s="856"/>
      <c r="K176" s="856"/>
      <c r="L176" s="856"/>
      <c r="M176" s="857"/>
      <c r="O176" s="818"/>
    </row>
    <row r="177" spans="1:15" ht="15" customHeight="1" x14ac:dyDescent="0.3">
      <c r="A177" s="357" t="s">
        <v>1294</v>
      </c>
      <c r="B177" s="325" t="s">
        <v>102</v>
      </c>
      <c r="C177" s="326" t="s">
        <v>68</v>
      </c>
      <c r="D177" s="327"/>
      <c r="E177" s="858"/>
      <c r="F177" s="856"/>
      <c r="G177" s="856"/>
      <c r="H177" s="856"/>
      <c r="I177" s="856"/>
      <c r="J177" s="856"/>
      <c r="K177" s="856"/>
      <c r="L177" s="856"/>
      <c r="M177" s="857"/>
      <c r="O177" s="818"/>
    </row>
    <row r="178" spans="1:15" ht="27.6" customHeight="1" x14ac:dyDescent="0.3">
      <c r="A178" s="324" t="s">
        <v>836</v>
      </c>
      <c r="B178" s="325" t="s">
        <v>103</v>
      </c>
      <c r="C178" s="326" t="s">
        <v>68</v>
      </c>
      <c r="D178" s="327" t="s">
        <v>489</v>
      </c>
      <c r="E178" s="437">
        <f>E387*E359/100</f>
        <v>0</v>
      </c>
      <c r="F178" s="437">
        <f t="shared" ref="F178:M178" si="166">F387*F359/100</f>
        <v>0</v>
      </c>
      <c r="G178" s="437">
        <f t="shared" si="166"/>
        <v>0</v>
      </c>
      <c r="H178" s="437">
        <f t="shared" si="166"/>
        <v>0</v>
      </c>
      <c r="I178" s="437">
        <f t="shared" si="166"/>
        <v>0</v>
      </c>
      <c r="J178" s="437">
        <f t="shared" si="166"/>
        <v>0</v>
      </c>
      <c r="K178" s="437">
        <f t="shared" si="166"/>
        <v>0</v>
      </c>
      <c r="L178" s="437">
        <f t="shared" si="166"/>
        <v>0</v>
      </c>
      <c r="M178" s="437">
        <f t="shared" si="166"/>
        <v>0</v>
      </c>
      <c r="O178" s="818"/>
    </row>
    <row r="179" spans="1:15" ht="15" customHeight="1" thickBot="1" x14ac:dyDescent="0.35">
      <c r="A179" s="324" t="s">
        <v>837</v>
      </c>
      <c r="B179" s="330" t="s">
        <v>40</v>
      </c>
      <c r="C179" s="331" t="s">
        <v>68</v>
      </c>
      <c r="D179" s="332"/>
      <c r="E179" s="843" t="str">
        <f>IF(E168&gt;0,(E169+E178)/E168,"-")</f>
        <v>-</v>
      </c>
      <c r="F179" s="843" t="str">
        <f t="shared" ref="F179" si="167">IF(F168&gt;0,(F169+F178)/F168,"-")</f>
        <v>-</v>
      </c>
      <c r="G179" s="843" t="str">
        <f t="shared" ref="G179" si="168">IF(G168&gt;0,(G169+G178)/G168,"-")</f>
        <v>-</v>
      </c>
      <c r="H179" s="843" t="str">
        <f t="shared" ref="H179" si="169">IF(H168&gt;0,(H169+H178)/H168,"-")</f>
        <v>-</v>
      </c>
      <c r="I179" s="843" t="str">
        <f t="shared" ref="I179" si="170">IF(I168&gt;0,(I169+I178)/I168,"-")</f>
        <v>-</v>
      </c>
      <c r="J179" s="843" t="str">
        <f t="shared" ref="J179" si="171">IF(J168&gt;0,(J169+J178)/J168,"-")</f>
        <v>-</v>
      </c>
      <c r="K179" s="843" t="str">
        <f t="shared" ref="K179" si="172">IF(K168&gt;0,(K169+K178)/K168,"-")</f>
        <v>-</v>
      </c>
      <c r="L179" s="843" t="str">
        <f t="shared" ref="L179" si="173">IF(L168&gt;0,(L169+L178)/L168,"-")</f>
        <v>-</v>
      </c>
      <c r="M179" s="844" t="str">
        <f t="shared" ref="M179" si="174">IF(M168&gt;0,(M169+M178)/M168,"-")</f>
        <v>-</v>
      </c>
      <c r="O179" s="818"/>
    </row>
    <row r="180" spans="1:15" x14ac:dyDescent="0.3">
      <c r="A180" s="341" t="s">
        <v>847</v>
      </c>
      <c r="B180" s="975" t="s">
        <v>45</v>
      </c>
      <c r="C180" s="342"/>
      <c r="D180" s="323" t="s">
        <v>394</v>
      </c>
      <c r="E180" s="848" t="s">
        <v>29</v>
      </c>
      <c r="F180" s="849" t="s">
        <v>29</v>
      </c>
      <c r="G180" s="849" t="s">
        <v>29</v>
      </c>
      <c r="H180" s="849" t="s">
        <v>29</v>
      </c>
      <c r="I180" s="849" t="s">
        <v>29</v>
      </c>
      <c r="J180" s="849" t="s">
        <v>29</v>
      </c>
      <c r="K180" s="849" t="s">
        <v>29</v>
      </c>
      <c r="L180" s="849" t="s">
        <v>29</v>
      </c>
      <c r="M180" s="850" t="s">
        <v>29</v>
      </c>
      <c r="O180" s="818"/>
    </row>
    <row r="181" spans="1:15" ht="14.4" customHeight="1" x14ac:dyDescent="0.3">
      <c r="A181" s="324" t="s">
        <v>834</v>
      </c>
      <c r="B181" s="325" t="s">
        <v>94</v>
      </c>
      <c r="C181" s="326" t="s">
        <v>62</v>
      </c>
      <c r="D181" s="327" t="s">
        <v>95</v>
      </c>
      <c r="E181" s="437">
        <f>+V!E176</f>
        <v>0</v>
      </c>
      <c r="F181" s="437">
        <f>+V!F176</f>
        <v>0</v>
      </c>
      <c r="G181" s="437">
        <f>+V!G176</f>
        <v>0</v>
      </c>
      <c r="H181" s="437">
        <f>+V!H176</f>
        <v>0</v>
      </c>
      <c r="I181" s="437">
        <f>+V!I176</f>
        <v>0</v>
      </c>
      <c r="J181" s="437">
        <f>+V!J176</f>
        <v>0</v>
      </c>
      <c r="K181" s="437">
        <f>+V!K176</f>
        <v>0</v>
      </c>
      <c r="L181" s="437">
        <f>+V!L176</f>
        <v>0</v>
      </c>
      <c r="M181" s="479">
        <f>+V!M176</f>
        <v>0</v>
      </c>
      <c r="O181" s="818"/>
    </row>
    <row r="182" spans="1:15" ht="38.4" customHeight="1" x14ac:dyDescent="0.3">
      <c r="A182" s="324" t="s">
        <v>835</v>
      </c>
      <c r="B182" s="325" t="s">
        <v>96</v>
      </c>
      <c r="C182" s="326" t="s">
        <v>68</v>
      </c>
      <c r="D182" s="327" t="s">
        <v>487</v>
      </c>
      <c r="E182" s="853">
        <f>SUM(E183:E190)</f>
        <v>0</v>
      </c>
      <c r="F182" s="853">
        <f t="shared" ref="F182" si="175">SUM(F183:F190)</f>
        <v>0</v>
      </c>
      <c r="G182" s="853">
        <f t="shared" ref="G182" si="176">SUM(G183:G190)</f>
        <v>0</v>
      </c>
      <c r="H182" s="853">
        <f t="shared" ref="H182" si="177">SUM(H183:H190)</f>
        <v>0</v>
      </c>
      <c r="I182" s="853">
        <f t="shared" ref="I182" si="178">SUM(I183:I190)</f>
        <v>0</v>
      </c>
      <c r="J182" s="853">
        <f t="shared" ref="J182" si="179">SUM(J183:J190)</f>
        <v>0</v>
      </c>
      <c r="K182" s="853">
        <f t="shared" ref="K182" si="180">SUM(K183:K190)</f>
        <v>0</v>
      </c>
      <c r="L182" s="853">
        <f t="shared" ref="L182" si="181">SUM(L183:L190)</f>
        <v>0</v>
      </c>
      <c r="M182" s="854">
        <f t="shared" ref="M182" si="182">SUM(M183:M190)</f>
        <v>0</v>
      </c>
      <c r="O182" s="818"/>
    </row>
    <row r="183" spans="1:15" ht="30.6" customHeight="1" x14ac:dyDescent="0.3">
      <c r="A183" s="324" t="s">
        <v>1017</v>
      </c>
      <c r="B183" s="325" t="s">
        <v>112</v>
      </c>
      <c r="C183" s="326" t="s">
        <v>68</v>
      </c>
      <c r="D183" s="327"/>
      <c r="E183" s="855"/>
      <c r="F183" s="856"/>
      <c r="G183" s="856"/>
      <c r="H183" s="856"/>
      <c r="I183" s="856"/>
      <c r="J183" s="856"/>
      <c r="K183" s="856"/>
      <c r="L183" s="856"/>
      <c r="M183" s="857"/>
      <c r="O183" s="818"/>
    </row>
    <row r="184" spans="1:15" ht="51" customHeight="1" x14ac:dyDescent="0.3">
      <c r="A184" s="324" t="s">
        <v>1018</v>
      </c>
      <c r="B184" s="325" t="s">
        <v>99</v>
      </c>
      <c r="C184" s="326" t="s">
        <v>68</v>
      </c>
      <c r="D184" s="327" t="s">
        <v>113</v>
      </c>
      <c r="E184" s="858"/>
      <c r="F184" s="856"/>
      <c r="G184" s="856"/>
      <c r="H184" s="856"/>
      <c r="I184" s="856"/>
      <c r="J184" s="856"/>
      <c r="K184" s="856"/>
      <c r="L184" s="856"/>
      <c r="M184" s="857"/>
      <c r="O184" s="818"/>
    </row>
    <row r="185" spans="1:15" ht="27" customHeight="1" x14ac:dyDescent="0.3">
      <c r="A185" s="324" t="s">
        <v>1019</v>
      </c>
      <c r="B185" s="325" t="s">
        <v>100</v>
      </c>
      <c r="C185" s="326" t="s">
        <v>68</v>
      </c>
      <c r="D185" s="327"/>
      <c r="E185" s="858"/>
      <c r="F185" s="856"/>
      <c r="G185" s="856"/>
      <c r="H185" s="856"/>
      <c r="I185" s="856"/>
      <c r="J185" s="856"/>
      <c r="K185" s="856"/>
      <c r="L185" s="856"/>
      <c r="M185" s="857"/>
      <c r="O185" s="818"/>
    </row>
    <row r="186" spans="1:15" ht="14.4" customHeight="1" x14ac:dyDescent="0.3">
      <c r="A186" s="357" t="s">
        <v>1020</v>
      </c>
      <c r="B186" s="328" t="s">
        <v>192</v>
      </c>
      <c r="C186" s="326" t="s">
        <v>68</v>
      </c>
      <c r="D186" s="327" t="s">
        <v>403</v>
      </c>
      <c r="E186" s="858"/>
      <c r="F186" s="856"/>
      <c r="G186" s="856"/>
      <c r="H186" s="856"/>
      <c r="I186" s="856"/>
      <c r="J186" s="856"/>
      <c r="K186" s="856"/>
      <c r="L186" s="856"/>
      <c r="M186" s="857"/>
      <c r="O186" s="818"/>
    </row>
    <row r="187" spans="1:15" ht="14.4" customHeight="1" x14ac:dyDescent="0.3">
      <c r="A187" s="357" t="s">
        <v>1021</v>
      </c>
      <c r="B187" s="328" t="s">
        <v>192</v>
      </c>
      <c r="C187" s="326" t="s">
        <v>68</v>
      </c>
      <c r="D187" s="327" t="s">
        <v>403</v>
      </c>
      <c r="E187" s="858"/>
      <c r="F187" s="856"/>
      <c r="G187" s="856"/>
      <c r="H187" s="856"/>
      <c r="I187" s="856"/>
      <c r="J187" s="856"/>
      <c r="K187" s="856"/>
      <c r="L187" s="856"/>
      <c r="M187" s="857"/>
      <c r="O187" s="818"/>
    </row>
    <row r="188" spans="1:15" ht="14.4" customHeight="1" x14ac:dyDescent="0.3">
      <c r="A188" s="357" t="s">
        <v>1022</v>
      </c>
      <c r="B188" s="328" t="s">
        <v>192</v>
      </c>
      <c r="C188" s="326" t="s">
        <v>68</v>
      </c>
      <c r="D188" s="327" t="s">
        <v>403</v>
      </c>
      <c r="E188" s="858"/>
      <c r="F188" s="856"/>
      <c r="G188" s="856"/>
      <c r="H188" s="856"/>
      <c r="I188" s="856"/>
      <c r="J188" s="856"/>
      <c r="K188" s="856"/>
      <c r="L188" s="856"/>
      <c r="M188" s="857"/>
      <c r="O188" s="818"/>
    </row>
    <row r="189" spans="1:15" x14ac:dyDescent="0.3">
      <c r="A189" s="357" t="s">
        <v>1293</v>
      </c>
      <c r="B189" s="328" t="s">
        <v>192</v>
      </c>
      <c r="C189" s="326" t="s">
        <v>68</v>
      </c>
      <c r="D189" s="327" t="s">
        <v>403</v>
      </c>
      <c r="E189" s="858"/>
      <c r="F189" s="856"/>
      <c r="G189" s="856"/>
      <c r="H189" s="856"/>
      <c r="I189" s="856"/>
      <c r="J189" s="856"/>
      <c r="K189" s="856"/>
      <c r="L189" s="856"/>
      <c r="M189" s="857"/>
      <c r="O189" s="818"/>
    </row>
    <row r="190" spans="1:15" ht="15" customHeight="1" x14ac:dyDescent="0.3">
      <c r="A190" s="357" t="s">
        <v>1294</v>
      </c>
      <c r="B190" s="325" t="s">
        <v>102</v>
      </c>
      <c r="C190" s="326" t="s">
        <v>68</v>
      </c>
      <c r="D190" s="327"/>
      <c r="E190" s="858"/>
      <c r="F190" s="856"/>
      <c r="G190" s="856"/>
      <c r="H190" s="856"/>
      <c r="I190" s="856"/>
      <c r="J190" s="856"/>
      <c r="K190" s="856"/>
      <c r="L190" s="856"/>
      <c r="M190" s="857"/>
      <c r="O190" s="818"/>
    </row>
    <row r="191" spans="1:15" ht="27.6" customHeight="1" x14ac:dyDescent="0.3">
      <c r="A191" s="324" t="s">
        <v>836</v>
      </c>
      <c r="B191" s="325" t="s">
        <v>103</v>
      </c>
      <c r="C191" s="326" t="s">
        <v>68</v>
      </c>
      <c r="D191" s="327" t="s">
        <v>490</v>
      </c>
      <c r="E191" s="437">
        <f>E388*E359/100</f>
        <v>0</v>
      </c>
      <c r="F191" s="437">
        <f t="shared" ref="F191:M191" si="183">F388*F359/100</f>
        <v>0</v>
      </c>
      <c r="G191" s="437">
        <f t="shared" si="183"/>
        <v>0</v>
      </c>
      <c r="H191" s="437">
        <f t="shared" si="183"/>
        <v>0</v>
      </c>
      <c r="I191" s="437">
        <f t="shared" si="183"/>
        <v>0</v>
      </c>
      <c r="J191" s="437">
        <f t="shared" si="183"/>
        <v>0</v>
      </c>
      <c r="K191" s="437">
        <f t="shared" si="183"/>
        <v>0</v>
      </c>
      <c r="L191" s="437">
        <f t="shared" si="183"/>
        <v>0</v>
      </c>
      <c r="M191" s="437">
        <f t="shared" si="183"/>
        <v>0</v>
      </c>
      <c r="O191" s="818"/>
    </row>
    <row r="192" spans="1:15" ht="15" customHeight="1" thickBot="1" x14ac:dyDescent="0.35">
      <c r="A192" s="329" t="s">
        <v>837</v>
      </c>
      <c r="B192" s="330" t="s">
        <v>40</v>
      </c>
      <c r="C192" s="331" t="s">
        <v>68</v>
      </c>
      <c r="D192" s="332"/>
      <c r="E192" s="843" t="str">
        <f>IF(E181&gt;0,(E182+E191)/E181,"-")</f>
        <v>-</v>
      </c>
      <c r="F192" s="843" t="str">
        <f t="shared" ref="F192" si="184">IF(F181&gt;0,(F182+F191)/F181,"-")</f>
        <v>-</v>
      </c>
      <c r="G192" s="843" t="str">
        <f t="shared" ref="G192" si="185">IF(G181&gt;0,(G182+G191)/G181,"-")</f>
        <v>-</v>
      </c>
      <c r="H192" s="843" t="str">
        <f t="shared" ref="H192" si="186">IF(H181&gt;0,(H182+H191)/H181,"-")</f>
        <v>-</v>
      </c>
      <c r="I192" s="843" t="str">
        <f t="shared" ref="I192" si="187">IF(I181&gt;0,(I182+I191)/I181,"-")</f>
        <v>-</v>
      </c>
      <c r="J192" s="843" t="str">
        <f t="shared" ref="J192" si="188">IF(J181&gt;0,(J182+J191)/J181,"-")</f>
        <v>-</v>
      </c>
      <c r="K192" s="843" t="str">
        <f t="shared" ref="K192" si="189">IF(K181&gt;0,(K182+K191)/K181,"-")</f>
        <v>-</v>
      </c>
      <c r="L192" s="843" t="str">
        <f t="shared" ref="L192" si="190">IF(L181&gt;0,(L182+L191)/L181,"-")</f>
        <v>-</v>
      </c>
      <c r="M192" s="844" t="str">
        <f t="shared" ref="M192" si="191">IF(M181&gt;0,(M182+M191)/M181,"-")</f>
        <v>-</v>
      </c>
      <c r="O192" s="818"/>
    </row>
    <row r="193" spans="1:15" s="812" customFormat="1" x14ac:dyDescent="0.3">
      <c r="A193" s="724" t="s">
        <v>861</v>
      </c>
      <c r="B193" s="975" t="s">
        <v>45</v>
      </c>
      <c r="C193" s="725"/>
      <c r="D193" s="323" t="s">
        <v>395</v>
      </c>
      <c r="E193" s="863" t="s">
        <v>29</v>
      </c>
      <c r="F193" s="726" t="s">
        <v>29</v>
      </c>
      <c r="G193" s="726" t="s">
        <v>29</v>
      </c>
      <c r="H193" s="726" t="s">
        <v>29</v>
      </c>
      <c r="I193" s="726" t="s">
        <v>29</v>
      </c>
      <c r="J193" s="726" t="s">
        <v>29</v>
      </c>
      <c r="K193" s="726" t="s">
        <v>29</v>
      </c>
      <c r="L193" s="726" t="s">
        <v>29</v>
      </c>
      <c r="M193" s="727" t="s">
        <v>29</v>
      </c>
      <c r="O193" s="818"/>
    </row>
    <row r="194" spans="1:15" s="812" customFormat="1" ht="14.4" customHeight="1" x14ac:dyDescent="0.3">
      <c r="A194" s="357" t="s">
        <v>834</v>
      </c>
      <c r="B194" s="797" t="s">
        <v>94</v>
      </c>
      <c r="C194" s="729" t="s">
        <v>62</v>
      </c>
      <c r="D194" s="327" t="s">
        <v>95</v>
      </c>
      <c r="E194" s="798">
        <f>+V!E190</f>
        <v>0</v>
      </c>
      <c r="F194" s="798">
        <f>+V!F190</f>
        <v>0</v>
      </c>
      <c r="G194" s="798">
        <f>+V!G190</f>
        <v>0</v>
      </c>
      <c r="H194" s="798">
        <f>+V!H190</f>
        <v>0</v>
      </c>
      <c r="I194" s="798">
        <f>+V!I190</f>
        <v>0</v>
      </c>
      <c r="J194" s="798">
        <f>+V!J190</f>
        <v>0</v>
      </c>
      <c r="K194" s="798">
        <f>+V!K190</f>
        <v>0</v>
      </c>
      <c r="L194" s="798">
        <f>+V!L190</f>
        <v>0</v>
      </c>
      <c r="M194" s="799">
        <f>+V!M190</f>
        <v>0</v>
      </c>
      <c r="O194" s="818"/>
    </row>
    <row r="195" spans="1:15" s="812" customFormat="1" ht="38.4" customHeight="1" x14ac:dyDescent="0.3">
      <c r="A195" s="357" t="s">
        <v>835</v>
      </c>
      <c r="B195" s="797" t="s">
        <v>96</v>
      </c>
      <c r="C195" s="729" t="s">
        <v>68</v>
      </c>
      <c r="D195" s="327" t="s">
        <v>484</v>
      </c>
      <c r="E195" s="861">
        <f>SUM(E196:E203)</f>
        <v>0</v>
      </c>
      <c r="F195" s="861">
        <f t="shared" ref="F195" si="192">SUM(F196:F203)</f>
        <v>0</v>
      </c>
      <c r="G195" s="861">
        <f t="shared" ref="G195" si="193">SUM(G196:G203)</f>
        <v>0</v>
      </c>
      <c r="H195" s="861">
        <f t="shared" ref="H195" si="194">SUM(H196:H203)</f>
        <v>0</v>
      </c>
      <c r="I195" s="861">
        <f t="shared" ref="I195" si="195">SUM(I196:I203)</f>
        <v>0</v>
      </c>
      <c r="J195" s="861">
        <f t="shared" ref="J195" si="196">SUM(J196:J203)</f>
        <v>0</v>
      </c>
      <c r="K195" s="861">
        <f t="shared" ref="K195" si="197">SUM(K196:K203)</f>
        <v>0</v>
      </c>
      <c r="L195" s="861">
        <f t="shared" ref="L195" si="198">SUM(L196:L203)</f>
        <v>0</v>
      </c>
      <c r="M195" s="862">
        <f t="shared" ref="M195" si="199">SUM(M196:M203)</f>
        <v>0</v>
      </c>
      <c r="O195" s="818"/>
    </row>
    <row r="196" spans="1:15" s="812" customFormat="1" ht="15" customHeight="1" x14ac:dyDescent="0.3">
      <c r="A196" s="357" t="s">
        <v>1017</v>
      </c>
      <c r="B196" s="797" t="s">
        <v>112</v>
      </c>
      <c r="C196" s="729" t="s">
        <v>68</v>
      </c>
      <c r="D196" s="327"/>
      <c r="E196" s="855"/>
      <c r="F196" s="856"/>
      <c r="G196" s="856"/>
      <c r="H196" s="856"/>
      <c r="I196" s="856"/>
      <c r="J196" s="856"/>
      <c r="K196" s="856"/>
      <c r="L196" s="856"/>
      <c r="M196" s="857"/>
      <c r="O196" s="818"/>
    </row>
    <row r="197" spans="1:15" s="812" customFormat="1" ht="51" customHeight="1" x14ac:dyDescent="0.3">
      <c r="A197" s="357" t="s">
        <v>1018</v>
      </c>
      <c r="B197" s="797" t="s">
        <v>99</v>
      </c>
      <c r="C197" s="729" t="s">
        <v>68</v>
      </c>
      <c r="D197" s="327" t="s">
        <v>113</v>
      </c>
      <c r="E197" s="858"/>
      <c r="F197" s="856"/>
      <c r="G197" s="856"/>
      <c r="H197" s="856"/>
      <c r="I197" s="856"/>
      <c r="J197" s="856"/>
      <c r="K197" s="856"/>
      <c r="L197" s="856"/>
      <c r="M197" s="857"/>
      <c r="O197" s="818"/>
    </row>
    <row r="198" spans="1:15" s="812" customFormat="1" ht="27" customHeight="1" x14ac:dyDescent="0.3">
      <c r="A198" s="357" t="s">
        <v>1019</v>
      </c>
      <c r="B198" s="797" t="s">
        <v>100</v>
      </c>
      <c r="C198" s="729" t="s">
        <v>68</v>
      </c>
      <c r="D198" s="327"/>
      <c r="E198" s="858"/>
      <c r="F198" s="856"/>
      <c r="G198" s="856"/>
      <c r="H198" s="856"/>
      <c r="I198" s="856"/>
      <c r="J198" s="856"/>
      <c r="K198" s="856"/>
      <c r="L198" s="856"/>
      <c r="M198" s="857"/>
      <c r="O198" s="818"/>
    </row>
    <row r="199" spans="1:15" s="812" customFormat="1" ht="14.4" customHeight="1" x14ac:dyDescent="0.3">
      <c r="A199" s="357" t="s">
        <v>1020</v>
      </c>
      <c r="B199" s="930" t="s">
        <v>192</v>
      </c>
      <c r="C199" s="729" t="s">
        <v>68</v>
      </c>
      <c r="D199" s="327" t="s">
        <v>403</v>
      </c>
      <c r="E199" s="858"/>
      <c r="F199" s="856"/>
      <c r="G199" s="856"/>
      <c r="H199" s="856"/>
      <c r="I199" s="856"/>
      <c r="J199" s="856"/>
      <c r="K199" s="856"/>
      <c r="L199" s="856"/>
      <c r="M199" s="857"/>
      <c r="O199" s="818"/>
    </row>
    <row r="200" spans="1:15" s="812" customFormat="1" ht="14.4" customHeight="1" x14ac:dyDescent="0.3">
      <c r="A200" s="357" t="s">
        <v>1021</v>
      </c>
      <c r="B200" s="930" t="s">
        <v>192</v>
      </c>
      <c r="C200" s="729" t="s">
        <v>68</v>
      </c>
      <c r="D200" s="327" t="s">
        <v>403</v>
      </c>
      <c r="E200" s="858"/>
      <c r="F200" s="856"/>
      <c r="G200" s="856"/>
      <c r="H200" s="856"/>
      <c r="I200" s="856"/>
      <c r="J200" s="856"/>
      <c r="K200" s="856"/>
      <c r="L200" s="856"/>
      <c r="M200" s="857"/>
      <c r="O200" s="818"/>
    </row>
    <row r="201" spans="1:15" s="812" customFormat="1" ht="14.4" customHeight="1" x14ac:dyDescent="0.3">
      <c r="A201" s="357" t="s">
        <v>1022</v>
      </c>
      <c r="B201" s="930" t="s">
        <v>192</v>
      </c>
      <c r="C201" s="729" t="s">
        <v>68</v>
      </c>
      <c r="D201" s="327" t="s">
        <v>403</v>
      </c>
      <c r="E201" s="858"/>
      <c r="F201" s="856"/>
      <c r="G201" s="856"/>
      <c r="H201" s="856"/>
      <c r="I201" s="856"/>
      <c r="J201" s="856"/>
      <c r="K201" s="856"/>
      <c r="L201" s="856"/>
      <c r="M201" s="857"/>
      <c r="O201" s="818"/>
    </row>
    <row r="202" spans="1:15" s="812" customFormat="1" x14ac:dyDescent="0.3">
      <c r="A202" s="357" t="s">
        <v>1293</v>
      </c>
      <c r="B202" s="930" t="s">
        <v>192</v>
      </c>
      <c r="C202" s="729" t="s">
        <v>68</v>
      </c>
      <c r="D202" s="327" t="s">
        <v>403</v>
      </c>
      <c r="E202" s="858"/>
      <c r="F202" s="856"/>
      <c r="G202" s="856"/>
      <c r="H202" s="856"/>
      <c r="I202" s="856"/>
      <c r="J202" s="856"/>
      <c r="K202" s="856"/>
      <c r="L202" s="856"/>
      <c r="M202" s="857"/>
      <c r="O202" s="818"/>
    </row>
    <row r="203" spans="1:15" s="812" customFormat="1" ht="15" customHeight="1" x14ac:dyDescent="0.3">
      <c r="A203" s="357" t="s">
        <v>1294</v>
      </c>
      <c r="B203" s="797" t="s">
        <v>102</v>
      </c>
      <c r="C203" s="729" t="s">
        <v>68</v>
      </c>
      <c r="D203" s="327"/>
      <c r="E203" s="858"/>
      <c r="F203" s="856"/>
      <c r="G203" s="856"/>
      <c r="H203" s="856"/>
      <c r="I203" s="856"/>
      <c r="J203" s="856"/>
      <c r="K203" s="856"/>
      <c r="L203" s="856"/>
      <c r="M203" s="857"/>
      <c r="O203" s="818"/>
    </row>
    <row r="204" spans="1:15" s="812" customFormat="1" ht="27.6" customHeight="1" x14ac:dyDescent="0.3">
      <c r="A204" s="357" t="s">
        <v>836</v>
      </c>
      <c r="B204" s="797" t="s">
        <v>103</v>
      </c>
      <c r="C204" s="729" t="s">
        <v>68</v>
      </c>
      <c r="D204" s="327" t="s">
        <v>491</v>
      </c>
      <c r="E204" s="798">
        <f>E389*E359/100</f>
        <v>0</v>
      </c>
      <c r="F204" s="798">
        <f t="shared" ref="F204:M204" si="200">F389*F359/100</f>
        <v>0</v>
      </c>
      <c r="G204" s="798">
        <f t="shared" si="200"/>
        <v>0</v>
      </c>
      <c r="H204" s="798">
        <f t="shared" si="200"/>
        <v>0</v>
      </c>
      <c r="I204" s="798">
        <f t="shared" si="200"/>
        <v>0</v>
      </c>
      <c r="J204" s="798">
        <f t="shared" si="200"/>
        <v>0</v>
      </c>
      <c r="K204" s="798">
        <f t="shared" si="200"/>
        <v>0</v>
      </c>
      <c r="L204" s="798">
        <f t="shared" si="200"/>
        <v>0</v>
      </c>
      <c r="M204" s="798">
        <f t="shared" si="200"/>
        <v>0</v>
      </c>
      <c r="O204" s="818"/>
    </row>
    <row r="205" spans="1:15" s="812" customFormat="1" ht="15" customHeight="1" x14ac:dyDescent="0.3">
      <c r="A205" s="950" t="s">
        <v>837</v>
      </c>
      <c r="B205" s="941" t="s">
        <v>40</v>
      </c>
      <c r="C205" s="942" t="s">
        <v>68</v>
      </c>
      <c r="D205" s="943"/>
      <c r="E205" s="976" t="str">
        <f>IF(E194&gt;0,(E195+E204)/E194,"-")</f>
        <v>-</v>
      </c>
      <c r="F205" s="971" t="str">
        <f t="shared" ref="F205" si="201">IF(F194&gt;0,(F195+F204)/F194,"-")</f>
        <v>-</v>
      </c>
      <c r="G205" s="971" t="str">
        <f t="shared" ref="G205" si="202">IF(G194&gt;0,(G195+G204)/G194,"-")</f>
        <v>-</v>
      </c>
      <c r="H205" s="971" t="str">
        <f t="shared" ref="H205" si="203">IF(H194&gt;0,(H195+H204)/H194,"-")</f>
        <v>-</v>
      </c>
      <c r="I205" s="971" t="str">
        <f t="shared" ref="I205" si="204">IF(I194&gt;0,(I195+I204)/I194,"-")</f>
        <v>-</v>
      </c>
      <c r="J205" s="971" t="str">
        <f t="shared" ref="J205" si="205">IF(J194&gt;0,(J195+J204)/J194,"-")</f>
        <v>-</v>
      </c>
      <c r="K205" s="971" t="str">
        <f t="shared" ref="K205" si="206">IF(K194&gt;0,(K195+K204)/K194,"-")</f>
        <v>-</v>
      </c>
      <c r="L205" s="971" t="str">
        <f t="shared" ref="L205" si="207">IF(L194&gt;0,(L195+L204)/L194,"-")</f>
        <v>-</v>
      </c>
      <c r="M205" s="972" t="str">
        <f t="shared" ref="M205" si="208">IF(M194&gt;0,(M195+M204)/M194,"-")</f>
        <v>-</v>
      </c>
      <c r="O205" s="818"/>
    </row>
    <row r="206" spans="1:15" s="812" customFormat="1" ht="15" customHeight="1" x14ac:dyDescent="0.3">
      <c r="A206" s="784" t="s">
        <v>45</v>
      </c>
      <c r="B206" s="789"/>
      <c r="C206" s="790"/>
      <c r="D206" s="785"/>
      <c r="E206" s="974"/>
      <c r="F206" s="974"/>
      <c r="G206" s="974"/>
      <c r="H206" s="974"/>
      <c r="I206" s="974"/>
      <c r="J206" s="974"/>
      <c r="K206" s="974"/>
      <c r="L206" s="974"/>
      <c r="M206" s="977"/>
      <c r="O206" s="818"/>
    </row>
    <row r="207" spans="1:15" s="819" customFormat="1" ht="15" customHeight="1" thickBot="1" x14ac:dyDescent="0.35">
      <c r="A207" s="481">
        <v>4</v>
      </c>
      <c r="B207" s="343" t="s">
        <v>56</v>
      </c>
      <c r="C207" s="344"/>
      <c r="D207" s="345"/>
      <c r="E207" s="859" t="s">
        <v>29</v>
      </c>
      <c r="F207" s="859" t="s">
        <v>29</v>
      </c>
      <c r="G207" s="859" t="s">
        <v>29</v>
      </c>
      <c r="H207" s="859" t="s">
        <v>29</v>
      </c>
      <c r="I207" s="859" t="s">
        <v>29</v>
      </c>
      <c r="J207" s="859" t="s">
        <v>29</v>
      </c>
      <c r="K207" s="859" t="s">
        <v>29</v>
      </c>
      <c r="L207" s="859" t="s">
        <v>29</v>
      </c>
      <c r="M207" s="860" t="s">
        <v>29</v>
      </c>
      <c r="O207" s="818"/>
    </row>
    <row r="208" spans="1:15" x14ac:dyDescent="0.3">
      <c r="A208" s="341" t="s">
        <v>876</v>
      </c>
      <c r="B208" s="979" t="s">
        <v>45</v>
      </c>
      <c r="C208" s="342"/>
      <c r="D208" s="323" t="s">
        <v>47</v>
      </c>
      <c r="E208" s="848" t="s">
        <v>29</v>
      </c>
      <c r="F208" s="849" t="s">
        <v>29</v>
      </c>
      <c r="G208" s="849" t="s">
        <v>29</v>
      </c>
      <c r="H208" s="849" t="s">
        <v>29</v>
      </c>
      <c r="I208" s="849" t="s">
        <v>29</v>
      </c>
      <c r="J208" s="849" t="s">
        <v>29</v>
      </c>
      <c r="K208" s="849" t="s">
        <v>29</v>
      </c>
      <c r="L208" s="849" t="s">
        <v>29</v>
      </c>
      <c r="M208" s="850" t="s">
        <v>29</v>
      </c>
      <c r="O208" s="818"/>
    </row>
    <row r="209" spans="1:15" x14ac:dyDescent="0.3">
      <c r="A209" s="324" t="s">
        <v>877</v>
      </c>
      <c r="B209" s="325" t="s">
        <v>94</v>
      </c>
      <c r="C209" s="302" t="s">
        <v>192</v>
      </c>
      <c r="D209" s="327" t="s">
        <v>492</v>
      </c>
      <c r="E209" s="798">
        <f>+V!E204</f>
        <v>0</v>
      </c>
      <c r="F209" s="798">
        <f>+V!F204</f>
        <v>0</v>
      </c>
      <c r="G209" s="798">
        <f>+V!G204</f>
        <v>0</v>
      </c>
      <c r="H209" s="798">
        <f>+V!H204</f>
        <v>0</v>
      </c>
      <c r="I209" s="798">
        <f>+V!I204</f>
        <v>0</v>
      </c>
      <c r="J209" s="798">
        <f>+V!J204</f>
        <v>0</v>
      </c>
      <c r="K209" s="798">
        <f>+V!K204</f>
        <v>0</v>
      </c>
      <c r="L209" s="798">
        <f>+V!L204</f>
        <v>0</v>
      </c>
      <c r="M209" s="799">
        <f>+V!M204</f>
        <v>0</v>
      </c>
      <c r="O209" s="818"/>
    </row>
    <row r="210" spans="1:15" ht="42" customHeight="1" x14ac:dyDescent="0.3">
      <c r="A210" s="324" t="s">
        <v>878</v>
      </c>
      <c r="B210" s="325" t="s">
        <v>96</v>
      </c>
      <c r="C210" s="326" t="s">
        <v>68</v>
      </c>
      <c r="D210" s="327" t="s">
        <v>116</v>
      </c>
      <c r="E210" s="437">
        <f>SUM(E211:E218)</f>
        <v>0</v>
      </c>
      <c r="F210" s="437">
        <f t="shared" ref="F210:M210" si="209">SUM(F211:F218)</f>
        <v>0</v>
      </c>
      <c r="G210" s="437">
        <f t="shared" si="209"/>
        <v>0</v>
      </c>
      <c r="H210" s="437">
        <f t="shared" si="209"/>
        <v>0</v>
      </c>
      <c r="I210" s="437">
        <f t="shared" si="209"/>
        <v>0</v>
      </c>
      <c r="J210" s="437">
        <f t="shared" si="209"/>
        <v>0</v>
      </c>
      <c r="K210" s="437">
        <f t="shared" si="209"/>
        <v>0</v>
      </c>
      <c r="L210" s="437">
        <f t="shared" si="209"/>
        <v>0</v>
      </c>
      <c r="M210" s="479">
        <f t="shared" si="209"/>
        <v>0</v>
      </c>
      <c r="O210" s="818"/>
    </row>
    <row r="211" spans="1:15" x14ac:dyDescent="0.3">
      <c r="A211" s="324" t="s">
        <v>1023</v>
      </c>
      <c r="B211" s="325" t="s">
        <v>107</v>
      </c>
      <c r="C211" s="326" t="s">
        <v>68</v>
      </c>
      <c r="D211" s="327"/>
      <c r="E211" s="796"/>
      <c r="F211" s="374"/>
      <c r="G211" s="374"/>
      <c r="H211" s="374"/>
      <c r="I211" s="374"/>
      <c r="J211" s="374"/>
      <c r="K211" s="374"/>
      <c r="L211" s="374"/>
      <c r="M211" s="375"/>
      <c r="O211" s="818"/>
    </row>
    <row r="212" spans="1:15" ht="37.200000000000003" customHeight="1" x14ac:dyDescent="0.3">
      <c r="A212" s="324" t="s">
        <v>1024</v>
      </c>
      <c r="B212" s="325" t="s">
        <v>99</v>
      </c>
      <c r="C212" s="326" t="s">
        <v>68</v>
      </c>
      <c r="D212" s="327" t="s">
        <v>117</v>
      </c>
      <c r="E212" s="796"/>
      <c r="F212" s="374"/>
      <c r="G212" s="374"/>
      <c r="H212" s="374"/>
      <c r="I212" s="374"/>
      <c r="J212" s="374"/>
      <c r="K212" s="374"/>
      <c r="L212" s="374"/>
      <c r="M212" s="375"/>
      <c r="O212" s="818"/>
    </row>
    <row r="213" spans="1:15" ht="29.4" customHeight="1" x14ac:dyDescent="0.3">
      <c r="A213" s="324" t="s">
        <v>1025</v>
      </c>
      <c r="B213" s="325" t="s">
        <v>100</v>
      </c>
      <c r="C213" s="326" t="s">
        <v>68</v>
      </c>
      <c r="D213" s="327"/>
      <c r="E213" s="796"/>
      <c r="F213" s="374"/>
      <c r="G213" s="374"/>
      <c r="H213" s="374"/>
      <c r="I213" s="374"/>
      <c r="J213" s="374"/>
      <c r="K213" s="374"/>
      <c r="L213" s="374"/>
      <c r="M213" s="375"/>
      <c r="O213" s="818"/>
    </row>
    <row r="214" spans="1:15" ht="15" customHeight="1" x14ac:dyDescent="0.3">
      <c r="A214" s="357" t="s">
        <v>1026</v>
      </c>
      <c r="B214" s="328" t="s">
        <v>192</v>
      </c>
      <c r="C214" s="326" t="s">
        <v>68</v>
      </c>
      <c r="D214" s="327" t="s">
        <v>403</v>
      </c>
      <c r="E214" s="796"/>
      <c r="F214" s="374"/>
      <c r="G214" s="374"/>
      <c r="H214" s="374"/>
      <c r="I214" s="374"/>
      <c r="J214" s="374"/>
      <c r="K214" s="374"/>
      <c r="L214" s="374"/>
      <c r="M214" s="375"/>
      <c r="O214" s="818"/>
    </row>
    <row r="215" spans="1:15" ht="15" customHeight="1" x14ac:dyDescent="0.3">
      <c r="A215" s="357" t="s">
        <v>1027</v>
      </c>
      <c r="B215" s="328" t="s">
        <v>192</v>
      </c>
      <c r="C215" s="326" t="s">
        <v>68</v>
      </c>
      <c r="D215" s="327" t="s">
        <v>403</v>
      </c>
      <c r="E215" s="796"/>
      <c r="F215" s="374"/>
      <c r="G215" s="374"/>
      <c r="H215" s="374"/>
      <c r="I215" s="374"/>
      <c r="J215" s="374"/>
      <c r="K215" s="374"/>
      <c r="L215" s="374"/>
      <c r="M215" s="375"/>
      <c r="O215" s="818"/>
    </row>
    <row r="216" spans="1:15" ht="15" customHeight="1" x14ac:dyDescent="0.3">
      <c r="A216" s="357" t="s">
        <v>1028</v>
      </c>
      <c r="B216" s="328" t="s">
        <v>192</v>
      </c>
      <c r="C216" s="326" t="s">
        <v>68</v>
      </c>
      <c r="D216" s="327" t="s">
        <v>403</v>
      </c>
      <c r="E216" s="796"/>
      <c r="F216" s="374"/>
      <c r="G216" s="374"/>
      <c r="H216" s="374"/>
      <c r="I216" s="374"/>
      <c r="J216" s="374"/>
      <c r="K216" s="374"/>
      <c r="L216" s="374"/>
      <c r="M216" s="375"/>
      <c r="O216" s="818"/>
    </row>
    <row r="217" spans="1:15" x14ac:dyDescent="0.3">
      <c r="A217" s="357" t="s">
        <v>1295</v>
      </c>
      <c r="B217" s="328" t="s">
        <v>192</v>
      </c>
      <c r="C217" s="326" t="s">
        <v>68</v>
      </c>
      <c r="D217" s="327" t="s">
        <v>403</v>
      </c>
      <c r="E217" s="796"/>
      <c r="F217" s="374"/>
      <c r="G217" s="374"/>
      <c r="H217" s="374"/>
      <c r="I217" s="374"/>
      <c r="J217" s="374"/>
      <c r="K217" s="374"/>
      <c r="L217" s="374"/>
      <c r="M217" s="375"/>
      <c r="O217" s="818"/>
    </row>
    <row r="218" spans="1:15" ht="15.6" customHeight="1" x14ac:dyDescent="0.3">
      <c r="A218" s="357" t="s">
        <v>1296</v>
      </c>
      <c r="B218" s="325" t="s">
        <v>102</v>
      </c>
      <c r="C218" s="326" t="s">
        <v>68</v>
      </c>
      <c r="D218" s="327"/>
      <c r="E218" s="796"/>
      <c r="F218" s="374"/>
      <c r="G218" s="374"/>
      <c r="H218" s="374"/>
      <c r="I218" s="374"/>
      <c r="J218" s="374"/>
      <c r="K218" s="374"/>
      <c r="L218" s="374"/>
      <c r="M218" s="375"/>
      <c r="O218" s="818"/>
    </row>
    <row r="219" spans="1:15" ht="25.8" customHeight="1" x14ac:dyDescent="0.3">
      <c r="A219" s="324" t="s">
        <v>879</v>
      </c>
      <c r="B219" s="325" t="s">
        <v>103</v>
      </c>
      <c r="C219" s="326" t="s">
        <v>68</v>
      </c>
      <c r="D219" s="327" t="s">
        <v>118</v>
      </c>
      <c r="E219" s="437">
        <f>E392*E359/100</f>
        <v>0</v>
      </c>
      <c r="F219" s="437">
        <f t="shared" ref="F219:M219" si="210">F392*F359/100</f>
        <v>0</v>
      </c>
      <c r="G219" s="437">
        <f t="shared" si="210"/>
        <v>0</v>
      </c>
      <c r="H219" s="437">
        <f t="shared" si="210"/>
        <v>0</v>
      </c>
      <c r="I219" s="437">
        <f t="shared" si="210"/>
        <v>0</v>
      </c>
      <c r="J219" s="437">
        <f t="shared" si="210"/>
        <v>0</v>
      </c>
      <c r="K219" s="437">
        <f t="shared" si="210"/>
        <v>0</v>
      </c>
      <c r="L219" s="437">
        <f t="shared" si="210"/>
        <v>0</v>
      </c>
      <c r="M219" s="437">
        <f t="shared" si="210"/>
        <v>0</v>
      </c>
      <c r="O219" s="818"/>
    </row>
    <row r="220" spans="1:15" ht="15.6" customHeight="1" thickBot="1" x14ac:dyDescent="0.35">
      <c r="A220" s="329" t="s">
        <v>880</v>
      </c>
      <c r="B220" s="330" t="s">
        <v>40</v>
      </c>
      <c r="C220" s="331" t="s">
        <v>68</v>
      </c>
      <c r="D220" s="346" t="s">
        <v>404</v>
      </c>
      <c r="E220" s="843" t="str">
        <f>IF(E209&gt;0,(E210+E211)/E209,"-")</f>
        <v>-</v>
      </c>
      <c r="F220" s="843" t="str">
        <f t="shared" ref="F220:M220" si="211">IF(F209&gt;0,(F210+F211)/F209,"-")</f>
        <v>-</v>
      </c>
      <c r="G220" s="843" t="str">
        <f t="shared" si="211"/>
        <v>-</v>
      </c>
      <c r="H220" s="843" t="str">
        <f t="shared" si="211"/>
        <v>-</v>
      </c>
      <c r="I220" s="843" t="str">
        <f t="shared" si="211"/>
        <v>-</v>
      </c>
      <c r="J220" s="843" t="str">
        <f t="shared" si="211"/>
        <v>-</v>
      </c>
      <c r="K220" s="843" t="str">
        <f t="shared" si="211"/>
        <v>-</v>
      </c>
      <c r="L220" s="843" t="str">
        <f t="shared" si="211"/>
        <v>-</v>
      </c>
      <c r="M220" s="844" t="str">
        <f t="shared" si="211"/>
        <v>-</v>
      </c>
      <c r="O220" s="818"/>
    </row>
    <row r="221" spans="1:15" x14ac:dyDescent="0.3">
      <c r="A221" s="341" t="s">
        <v>888</v>
      </c>
      <c r="B221" s="979" t="s">
        <v>45</v>
      </c>
      <c r="C221" s="342"/>
      <c r="D221" s="323" t="s">
        <v>405</v>
      </c>
      <c r="E221" s="848" t="s">
        <v>29</v>
      </c>
      <c r="F221" s="849" t="s">
        <v>29</v>
      </c>
      <c r="G221" s="849" t="s">
        <v>29</v>
      </c>
      <c r="H221" s="849" t="s">
        <v>29</v>
      </c>
      <c r="I221" s="849" t="s">
        <v>29</v>
      </c>
      <c r="J221" s="849" t="s">
        <v>29</v>
      </c>
      <c r="K221" s="849" t="s">
        <v>29</v>
      </c>
      <c r="L221" s="849" t="s">
        <v>29</v>
      </c>
      <c r="M221" s="850" t="s">
        <v>29</v>
      </c>
      <c r="O221" s="818"/>
    </row>
    <row r="222" spans="1:15" x14ac:dyDescent="0.3">
      <c r="A222" s="324" t="s">
        <v>889</v>
      </c>
      <c r="B222" s="325" t="s">
        <v>94</v>
      </c>
      <c r="C222" s="302" t="s">
        <v>192</v>
      </c>
      <c r="D222" s="327" t="s">
        <v>493</v>
      </c>
      <c r="E222" s="798">
        <f>+V!E216</f>
        <v>0</v>
      </c>
      <c r="F222" s="798">
        <f>+V!F216</f>
        <v>0</v>
      </c>
      <c r="G222" s="798">
        <f>+V!G216</f>
        <v>0</v>
      </c>
      <c r="H222" s="798">
        <f>+V!H216</f>
        <v>0</v>
      </c>
      <c r="I222" s="798">
        <f>+V!I216</f>
        <v>0</v>
      </c>
      <c r="J222" s="798">
        <f>+V!J216</f>
        <v>0</v>
      </c>
      <c r="K222" s="798">
        <f>+V!K216</f>
        <v>0</v>
      </c>
      <c r="L222" s="798">
        <f>+V!L216</f>
        <v>0</v>
      </c>
      <c r="M222" s="799">
        <f>+V!M216</f>
        <v>0</v>
      </c>
      <c r="O222" s="818"/>
    </row>
    <row r="223" spans="1:15" ht="37.200000000000003" customHeight="1" x14ac:dyDescent="0.3">
      <c r="A223" s="324" t="s">
        <v>890</v>
      </c>
      <c r="B223" s="325" t="s">
        <v>96</v>
      </c>
      <c r="C223" s="326" t="s">
        <v>68</v>
      </c>
      <c r="D223" s="327" t="s">
        <v>482</v>
      </c>
      <c r="E223" s="437">
        <f>SUM(E224:E231)</f>
        <v>0</v>
      </c>
      <c r="F223" s="437">
        <f t="shared" ref="F223" si="212">SUM(F224:F231)</f>
        <v>0</v>
      </c>
      <c r="G223" s="437">
        <f t="shared" ref="G223" si="213">SUM(G224:G231)</f>
        <v>0</v>
      </c>
      <c r="H223" s="437">
        <f t="shared" ref="H223" si="214">SUM(H224:H231)</f>
        <v>0</v>
      </c>
      <c r="I223" s="437">
        <f t="shared" ref="I223" si="215">SUM(I224:I231)</f>
        <v>0</v>
      </c>
      <c r="J223" s="437">
        <f t="shared" ref="J223" si="216">SUM(J224:J231)</f>
        <v>0</v>
      </c>
      <c r="K223" s="437">
        <f t="shared" ref="K223" si="217">SUM(K224:K231)</f>
        <v>0</v>
      </c>
      <c r="L223" s="437">
        <f t="shared" ref="L223" si="218">SUM(L224:L231)</f>
        <v>0</v>
      </c>
      <c r="M223" s="479">
        <f t="shared" ref="M223" si="219">SUM(M224:M231)</f>
        <v>0</v>
      </c>
      <c r="O223" s="818"/>
    </row>
    <row r="224" spans="1:15" x14ac:dyDescent="0.3">
      <c r="A224" s="324" t="s">
        <v>1029</v>
      </c>
      <c r="B224" s="325" t="s">
        <v>107</v>
      </c>
      <c r="C224" s="326" t="s">
        <v>68</v>
      </c>
      <c r="D224" s="327"/>
      <c r="E224" s="796"/>
      <c r="F224" s="374"/>
      <c r="G224" s="374"/>
      <c r="H224" s="374"/>
      <c r="I224" s="374"/>
      <c r="J224" s="374"/>
      <c r="K224" s="374"/>
      <c r="L224" s="374"/>
      <c r="M224" s="375"/>
      <c r="O224" s="818"/>
    </row>
    <row r="225" spans="1:15" ht="37.200000000000003" customHeight="1" x14ac:dyDescent="0.3">
      <c r="A225" s="324" t="s">
        <v>1030</v>
      </c>
      <c r="B225" s="325" t="s">
        <v>99</v>
      </c>
      <c r="C225" s="326" t="s">
        <v>68</v>
      </c>
      <c r="D225" s="327" t="s">
        <v>117</v>
      </c>
      <c r="E225" s="796"/>
      <c r="F225" s="374"/>
      <c r="G225" s="374"/>
      <c r="H225" s="374"/>
      <c r="I225" s="374"/>
      <c r="J225" s="374"/>
      <c r="K225" s="374"/>
      <c r="L225" s="374"/>
      <c r="M225" s="375"/>
      <c r="O225" s="818"/>
    </row>
    <row r="226" spans="1:15" ht="29.4" customHeight="1" x14ac:dyDescent="0.3">
      <c r="A226" s="324" t="s">
        <v>1031</v>
      </c>
      <c r="B226" s="325" t="s">
        <v>100</v>
      </c>
      <c r="C226" s="326" t="s">
        <v>68</v>
      </c>
      <c r="D226" s="327"/>
      <c r="E226" s="796"/>
      <c r="F226" s="374"/>
      <c r="G226" s="374"/>
      <c r="H226" s="374"/>
      <c r="I226" s="374"/>
      <c r="J226" s="374"/>
      <c r="K226" s="374"/>
      <c r="L226" s="374"/>
      <c r="M226" s="375"/>
      <c r="O226" s="818"/>
    </row>
    <row r="227" spans="1:15" ht="15" customHeight="1" x14ac:dyDescent="0.3">
      <c r="A227" s="357" t="s">
        <v>1032</v>
      </c>
      <c r="B227" s="328" t="s">
        <v>192</v>
      </c>
      <c r="C227" s="326" t="s">
        <v>68</v>
      </c>
      <c r="D227" s="327" t="s">
        <v>403</v>
      </c>
      <c r="E227" s="796"/>
      <c r="F227" s="374"/>
      <c r="G227" s="374"/>
      <c r="H227" s="374"/>
      <c r="I227" s="374"/>
      <c r="J227" s="374"/>
      <c r="K227" s="374"/>
      <c r="L227" s="374"/>
      <c r="M227" s="375"/>
      <c r="O227" s="818"/>
    </row>
    <row r="228" spans="1:15" ht="15" customHeight="1" x14ac:dyDescent="0.3">
      <c r="A228" s="357" t="s">
        <v>1033</v>
      </c>
      <c r="B228" s="328" t="s">
        <v>192</v>
      </c>
      <c r="C228" s="326" t="s">
        <v>68</v>
      </c>
      <c r="D228" s="327" t="s">
        <v>403</v>
      </c>
      <c r="E228" s="796"/>
      <c r="F228" s="374"/>
      <c r="G228" s="374"/>
      <c r="H228" s="374"/>
      <c r="I228" s="374"/>
      <c r="J228" s="374"/>
      <c r="K228" s="374"/>
      <c r="L228" s="374"/>
      <c r="M228" s="375"/>
      <c r="O228" s="818"/>
    </row>
    <row r="229" spans="1:15" ht="15" customHeight="1" x14ac:dyDescent="0.3">
      <c r="A229" s="357" t="s">
        <v>1034</v>
      </c>
      <c r="B229" s="328" t="s">
        <v>192</v>
      </c>
      <c r="C229" s="326" t="s">
        <v>68</v>
      </c>
      <c r="D229" s="327" t="s">
        <v>403</v>
      </c>
      <c r="E229" s="796"/>
      <c r="F229" s="374"/>
      <c r="G229" s="374"/>
      <c r="H229" s="374"/>
      <c r="I229" s="374"/>
      <c r="J229" s="374"/>
      <c r="K229" s="374"/>
      <c r="L229" s="374"/>
      <c r="M229" s="375"/>
      <c r="O229" s="818"/>
    </row>
    <row r="230" spans="1:15" x14ac:dyDescent="0.3">
      <c r="A230" s="357" t="s">
        <v>1297</v>
      </c>
      <c r="B230" s="328" t="s">
        <v>192</v>
      </c>
      <c r="C230" s="326" t="s">
        <v>68</v>
      </c>
      <c r="D230" s="327" t="s">
        <v>403</v>
      </c>
      <c r="E230" s="796"/>
      <c r="F230" s="374"/>
      <c r="G230" s="374"/>
      <c r="H230" s="374"/>
      <c r="I230" s="374"/>
      <c r="J230" s="374"/>
      <c r="K230" s="374"/>
      <c r="L230" s="374"/>
      <c r="M230" s="375"/>
      <c r="O230" s="818"/>
    </row>
    <row r="231" spans="1:15" ht="15.6" customHeight="1" x14ac:dyDescent="0.3">
      <c r="A231" s="357" t="s">
        <v>1298</v>
      </c>
      <c r="B231" s="325" t="s">
        <v>102</v>
      </c>
      <c r="C231" s="326" t="s">
        <v>68</v>
      </c>
      <c r="D231" s="327"/>
      <c r="E231" s="796"/>
      <c r="F231" s="374"/>
      <c r="G231" s="374"/>
      <c r="H231" s="374"/>
      <c r="I231" s="374"/>
      <c r="J231" s="374"/>
      <c r="K231" s="374"/>
      <c r="L231" s="374"/>
      <c r="M231" s="375"/>
      <c r="O231" s="818"/>
    </row>
    <row r="232" spans="1:15" ht="25.8" customHeight="1" x14ac:dyDescent="0.3">
      <c r="A232" s="324" t="s">
        <v>891</v>
      </c>
      <c r="B232" s="325" t="s">
        <v>103</v>
      </c>
      <c r="C232" s="326" t="s">
        <v>68</v>
      </c>
      <c r="D232" s="327" t="s">
        <v>494</v>
      </c>
      <c r="E232" s="437">
        <f>E393*E359/100</f>
        <v>0</v>
      </c>
      <c r="F232" s="437">
        <f t="shared" ref="F232:M232" si="220">F393*F359/100</f>
        <v>0</v>
      </c>
      <c r="G232" s="437">
        <f t="shared" si="220"/>
        <v>0</v>
      </c>
      <c r="H232" s="437">
        <f t="shared" si="220"/>
        <v>0</v>
      </c>
      <c r="I232" s="437">
        <f t="shared" si="220"/>
        <v>0</v>
      </c>
      <c r="J232" s="437">
        <f t="shared" si="220"/>
        <v>0</v>
      </c>
      <c r="K232" s="437">
        <f t="shared" si="220"/>
        <v>0</v>
      </c>
      <c r="L232" s="437">
        <f t="shared" si="220"/>
        <v>0</v>
      </c>
      <c r="M232" s="437">
        <f t="shared" si="220"/>
        <v>0</v>
      </c>
      <c r="O232" s="818"/>
    </row>
    <row r="233" spans="1:15" ht="15.6" customHeight="1" thickBot="1" x14ac:dyDescent="0.35">
      <c r="A233" s="329" t="s">
        <v>892</v>
      </c>
      <c r="B233" s="330" t="s">
        <v>40</v>
      </c>
      <c r="C233" s="331" t="s">
        <v>68</v>
      </c>
      <c r="D233" s="346"/>
      <c r="E233" s="843" t="str">
        <f>IF(E222&gt;0,(E223+E224)/E222,"-")</f>
        <v>-</v>
      </c>
      <c r="F233" s="843" t="str">
        <f t="shared" ref="F233:M233" si="221">IF(F222&gt;0,(F223+F224)/F222,"-")</f>
        <v>-</v>
      </c>
      <c r="G233" s="843" t="str">
        <f t="shared" si="221"/>
        <v>-</v>
      </c>
      <c r="H233" s="843" t="str">
        <f t="shared" si="221"/>
        <v>-</v>
      </c>
      <c r="I233" s="843" t="str">
        <f t="shared" si="221"/>
        <v>-</v>
      </c>
      <c r="J233" s="843" t="str">
        <f t="shared" si="221"/>
        <v>-</v>
      </c>
      <c r="K233" s="843" t="str">
        <f t="shared" si="221"/>
        <v>-</v>
      </c>
      <c r="L233" s="843" t="str">
        <f t="shared" si="221"/>
        <v>-</v>
      </c>
      <c r="M233" s="844" t="str">
        <f t="shared" si="221"/>
        <v>-</v>
      </c>
      <c r="O233" s="818"/>
    </row>
    <row r="234" spans="1:15" x14ac:dyDescent="0.3">
      <c r="A234" s="341" t="s">
        <v>900</v>
      </c>
      <c r="B234" s="979" t="s">
        <v>45</v>
      </c>
      <c r="C234" s="342"/>
      <c r="D234" s="323" t="s">
        <v>406</v>
      </c>
      <c r="E234" s="848" t="s">
        <v>29</v>
      </c>
      <c r="F234" s="849" t="s">
        <v>29</v>
      </c>
      <c r="G234" s="849" t="s">
        <v>29</v>
      </c>
      <c r="H234" s="849" t="s">
        <v>29</v>
      </c>
      <c r="I234" s="849" t="s">
        <v>29</v>
      </c>
      <c r="J234" s="849" t="s">
        <v>29</v>
      </c>
      <c r="K234" s="849" t="s">
        <v>29</v>
      </c>
      <c r="L234" s="849" t="s">
        <v>29</v>
      </c>
      <c r="M234" s="850" t="s">
        <v>29</v>
      </c>
      <c r="O234" s="818"/>
    </row>
    <row r="235" spans="1:15" x14ac:dyDescent="0.3">
      <c r="A235" s="324" t="s">
        <v>901</v>
      </c>
      <c r="B235" s="325" t="s">
        <v>94</v>
      </c>
      <c r="C235" s="302" t="s">
        <v>192</v>
      </c>
      <c r="D235" s="327" t="s">
        <v>493</v>
      </c>
      <c r="E235" s="798">
        <f>+V!E228</f>
        <v>0</v>
      </c>
      <c r="F235" s="798">
        <f>+V!F228</f>
        <v>0</v>
      </c>
      <c r="G235" s="798">
        <f>+V!G228</f>
        <v>0</v>
      </c>
      <c r="H235" s="798">
        <f>+V!H228</f>
        <v>0</v>
      </c>
      <c r="I235" s="798">
        <f>+V!I228</f>
        <v>0</v>
      </c>
      <c r="J235" s="798">
        <f>+V!J228</f>
        <v>0</v>
      </c>
      <c r="K235" s="798">
        <f>+V!K228</f>
        <v>0</v>
      </c>
      <c r="L235" s="798">
        <f>+V!L228</f>
        <v>0</v>
      </c>
      <c r="M235" s="799">
        <f>+V!M228</f>
        <v>0</v>
      </c>
      <c r="O235" s="818"/>
    </row>
    <row r="236" spans="1:15" ht="37.200000000000003" customHeight="1" x14ac:dyDescent="0.3">
      <c r="A236" s="324" t="s">
        <v>902</v>
      </c>
      <c r="B236" s="325" t="s">
        <v>96</v>
      </c>
      <c r="C236" s="326" t="s">
        <v>68</v>
      </c>
      <c r="D236" s="327" t="s">
        <v>482</v>
      </c>
      <c r="E236" s="437">
        <f>SUM(E237:E244)</f>
        <v>0</v>
      </c>
      <c r="F236" s="437">
        <f t="shared" ref="F236" si="222">SUM(F237:F244)</f>
        <v>0</v>
      </c>
      <c r="G236" s="437">
        <f t="shared" ref="G236" si="223">SUM(G237:G244)</f>
        <v>0</v>
      </c>
      <c r="H236" s="437">
        <f t="shared" ref="H236" si="224">SUM(H237:H244)</f>
        <v>0</v>
      </c>
      <c r="I236" s="437">
        <f t="shared" ref="I236" si="225">SUM(I237:I244)</f>
        <v>0</v>
      </c>
      <c r="J236" s="437">
        <f t="shared" ref="J236" si="226">SUM(J237:J244)</f>
        <v>0</v>
      </c>
      <c r="K236" s="437">
        <f t="shared" ref="K236" si="227">SUM(K237:K244)</f>
        <v>0</v>
      </c>
      <c r="L236" s="437">
        <f t="shared" ref="L236" si="228">SUM(L237:L244)</f>
        <v>0</v>
      </c>
      <c r="M236" s="479">
        <f t="shared" ref="M236" si="229">SUM(M237:M244)</f>
        <v>0</v>
      </c>
      <c r="O236" s="818"/>
    </row>
    <row r="237" spans="1:15" x14ac:dyDescent="0.3">
      <c r="A237" s="324" t="s">
        <v>1035</v>
      </c>
      <c r="B237" s="325" t="s">
        <v>107</v>
      </c>
      <c r="C237" s="326" t="s">
        <v>68</v>
      </c>
      <c r="D237" s="327"/>
      <c r="E237" s="796"/>
      <c r="F237" s="374"/>
      <c r="G237" s="374"/>
      <c r="H237" s="374"/>
      <c r="I237" s="374"/>
      <c r="J237" s="374"/>
      <c r="K237" s="374"/>
      <c r="L237" s="374"/>
      <c r="M237" s="375"/>
      <c r="O237" s="818"/>
    </row>
    <row r="238" spans="1:15" ht="37.200000000000003" customHeight="1" x14ac:dyDescent="0.3">
      <c r="A238" s="324" t="s">
        <v>1036</v>
      </c>
      <c r="B238" s="325" t="s">
        <v>99</v>
      </c>
      <c r="C238" s="326" t="s">
        <v>68</v>
      </c>
      <c r="D238" s="327" t="s">
        <v>117</v>
      </c>
      <c r="E238" s="796"/>
      <c r="F238" s="374"/>
      <c r="G238" s="374"/>
      <c r="H238" s="374"/>
      <c r="I238" s="374"/>
      <c r="J238" s="374"/>
      <c r="K238" s="374"/>
      <c r="L238" s="374"/>
      <c r="M238" s="375"/>
      <c r="O238" s="818"/>
    </row>
    <row r="239" spans="1:15" ht="29.4" customHeight="1" x14ac:dyDescent="0.3">
      <c r="A239" s="324" t="s">
        <v>1037</v>
      </c>
      <c r="B239" s="325" t="s">
        <v>100</v>
      </c>
      <c r="C239" s="326" t="s">
        <v>68</v>
      </c>
      <c r="D239" s="327"/>
      <c r="E239" s="796"/>
      <c r="F239" s="374"/>
      <c r="G239" s="374"/>
      <c r="H239" s="374"/>
      <c r="I239" s="374"/>
      <c r="J239" s="374"/>
      <c r="K239" s="374"/>
      <c r="L239" s="374"/>
      <c r="M239" s="375"/>
      <c r="O239" s="818"/>
    </row>
    <row r="240" spans="1:15" ht="15" customHeight="1" x14ac:dyDescent="0.3">
      <c r="A240" s="357" t="s">
        <v>1038</v>
      </c>
      <c r="B240" s="328" t="s">
        <v>192</v>
      </c>
      <c r="C240" s="326" t="s">
        <v>68</v>
      </c>
      <c r="D240" s="327" t="s">
        <v>403</v>
      </c>
      <c r="E240" s="796"/>
      <c r="F240" s="374"/>
      <c r="G240" s="374"/>
      <c r="H240" s="374"/>
      <c r="I240" s="374"/>
      <c r="J240" s="374"/>
      <c r="K240" s="374"/>
      <c r="L240" s="374"/>
      <c r="M240" s="375"/>
      <c r="O240" s="818"/>
    </row>
    <row r="241" spans="1:15" ht="15" customHeight="1" x14ac:dyDescent="0.3">
      <c r="A241" s="357" t="s">
        <v>1039</v>
      </c>
      <c r="B241" s="328" t="s">
        <v>192</v>
      </c>
      <c r="C241" s="326" t="s">
        <v>68</v>
      </c>
      <c r="D241" s="327" t="s">
        <v>403</v>
      </c>
      <c r="E241" s="796"/>
      <c r="F241" s="374"/>
      <c r="G241" s="374"/>
      <c r="H241" s="374"/>
      <c r="I241" s="374"/>
      <c r="J241" s="374"/>
      <c r="K241" s="374"/>
      <c r="L241" s="374"/>
      <c r="M241" s="375"/>
      <c r="O241" s="818"/>
    </row>
    <row r="242" spans="1:15" ht="15" customHeight="1" x14ac:dyDescent="0.3">
      <c r="A242" s="357" t="s">
        <v>1040</v>
      </c>
      <c r="B242" s="328" t="s">
        <v>192</v>
      </c>
      <c r="C242" s="326" t="s">
        <v>68</v>
      </c>
      <c r="D242" s="327" t="s">
        <v>403</v>
      </c>
      <c r="E242" s="796"/>
      <c r="F242" s="374"/>
      <c r="G242" s="374"/>
      <c r="H242" s="374"/>
      <c r="I242" s="374"/>
      <c r="J242" s="374"/>
      <c r="K242" s="374"/>
      <c r="L242" s="374"/>
      <c r="M242" s="375"/>
      <c r="O242" s="818"/>
    </row>
    <row r="243" spans="1:15" x14ac:dyDescent="0.3">
      <c r="A243" s="357" t="s">
        <v>1299</v>
      </c>
      <c r="B243" s="328" t="s">
        <v>192</v>
      </c>
      <c r="C243" s="326" t="s">
        <v>68</v>
      </c>
      <c r="D243" s="327" t="s">
        <v>403</v>
      </c>
      <c r="E243" s="796"/>
      <c r="F243" s="374"/>
      <c r="G243" s="374"/>
      <c r="H243" s="374"/>
      <c r="I243" s="374"/>
      <c r="J243" s="374"/>
      <c r="K243" s="374"/>
      <c r="L243" s="374"/>
      <c r="M243" s="375"/>
      <c r="O243" s="818"/>
    </row>
    <row r="244" spans="1:15" ht="15.6" customHeight="1" x14ac:dyDescent="0.3">
      <c r="A244" s="357" t="s">
        <v>1300</v>
      </c>
      <c r="B244" s="325" t="s">
        <v>102</v>
      </c>
      <c r="C244" s="326" t="s">
        <v>68</v>
      </c>
      <c r="D244" s="327"/>
      <c r="E244" s="796"/>
      <c r="F244" s="374"/>
      <c r="G244" s="374"/>
      <c r="H244" s="374"/>
      <c r="I244" s="374"/>
      <c r="J244" s="374"/>
      <c r="K244" s="374"/>
      <c r="L244" s="374"/>
      <c r="M244" s="375"/>
      <c r="O244" s="818"/>
    </row>
    <row r="245" spans="1:15" ht="25.8" customHeight="1" x14ac:dyDescent="0.3">
      <c r="A245" s="324" t="s">
        <v>903</v>
      </c>
      <c r="B245" s="325" t="s">
        <v>103</v>
      </c>
      <c r="C245" s="326" t="s">
        <v>68</v>
      </c>
      <c r="D245" s="327" t="s">
        <v>495</v>
      </c>
      <c r="E245" s="437">
        <f>E394*E359/100</f>
        <v>0</v>
      </c>
      <c r="F245" s="437">
        <f t="shared" ref="F245:M245" si="230">F394*F359/100</f>
        <v>0</v>
      </c>
      <c r="G245" s="437">
        <f t="shared" si="230"/>
        <v>0</v>
      </c>
      <c r="H245" s="437">
        <f t="shared" si="230"/>
        <v>0</v>
      </c>
      <c r="I245" s="437">
        <f t="shared" si="230"/>
        <v>0</v>
      </c>
      <c r="J245" s="437">
        <f t="shared" si="230"/>
        <v>0</v>
      </c>
      <c r="K245" s="437">
        <f t="shared" si="230"/>
        <v>0</v>
      </c>
      <c r="L245" s="437">
        <f t="shared" si="230"/>
        <v>0</v>
      </c>
      <c r="M245" s="437">
        <f t="shared" si="230"/>
        <v>0</v>
      </c>
      <c r="O245" s="818"/>
    </row>
    <row r="246" spans="1:15" ht="15.6" customHeight="1" thickBot="1" x14ac:dyDescent="0.35">
      <c r="A246" s="329" t="s">
        <v>904</v>
      </c>
      <c r="B246" s="330" t="s">
        <v>40</v>
      </c>
      <c r="C246" s="331" t="s">
        <v>68</v>
      </c>
      <c r="D246" s="346"/>
      <c r="E246" s="843" t="str">
        <f>IF(E235&gt;0,(E236+E237)/E235,"-")</f>
        <v>-</v>
      </c>
      <c r="F246" s="843" t="str">
        <f t="shared" ref="F246:M246" si="231">IF(F235&gt;0,(F236+F237)/F235,"-")</f>
        <v>-</v>
      </c>
      <c r="G246" s="843" t="str">
        <f t="shared" si="231"/>
        <v>-</v>
      </c>
      <c r="H246" s="843" t="str">
        <f t="shared" si="231"/>
        <v>-</v>
      </c>
      <c r="I246" s="843" t="str">
        <f t="shared" si="231"/>
        <v>-</v>
      </c>
      <c r="J246" s="843" t="str">
        <f t="shared" si="231"/>
        <v>-</v>
      </c>
      <c r="K246" s="843" t="str">
        <f t="shared" si="231"/>
        <v>-</v>
      </c>
      <c r="L246" s="843" t="str">
        <f t="shared" si="231"/>
        <v>-</v>
      </c>
      <c r="M246" s="844" t="str">
        <f t="shared" si="231"/>
        <v>-</v>
      </c>
      <c r="O246" s="818"/>
    </row>
    <row r="247" spans="1:15" x14ac:dyDescent="0.3">
      <c r="A247" s="341" t="s">
        <v>912</v>
      </c>
      <c r="B247" s="979" t="s">
        <v>45</v>
      </c>
      <c r="C247" s="342"/>
      <c r="D247" s="323" t="s">
        <v>407</v>
      </c>
      <c r="E247" s="848" t="s">
        <v>29</v>
      </c>
      <c r="F247" s="849" t="s">
        <v>29</v>
      </c>
      <c r="G247" s="849" t="s">
        <v>29</v>
      </c>
      <c r="H247" s="849" t="s">
        <v>29</v>
      </c>
      <c r="I247" s="849" t="s">
        <v>29</v>
      </c>
      <c r="J247" s="849" t="s">
        <v>29</v>
      </c>
      <c r="K247" s="849" t="s">
        <v>29</v>
      </c>
      <c r="L247" s="849" t="s">
        <v>29</v>
      </c>
      <c r="M247" s="850" t="s">
        <v>29</v>
      </c>
      <c r="O247" s="818"/>
    </row>
    <row r="248" spans="1:15" x14ac:dyDescent="0.3">
      <c r="A248" s="324" t="s">
        <v>913</v>
      </c>
      <c r="B248" s="325" t="s">
        <v>94</v>
      </c>
      <c r="C248" s="302" t="s">
        <v>192</v>
      </c>
      <c r="D248" s="327" t="s">
        <v>493</v>
      </c>
      <c r="E248" s="798">
        <f>+V!E240</f>
        <v>0</v>
      </c>
      <c r="F248" s="798">
        <f>+V!F240</f>
        <v>0</v>
      </c>
      <c r="G248" s="798">
        <f>+V!G240</f>
        <v>0</v>
      </c>
      <c r="H248" s="798">
        <f>+V!H240</f>
        <v>0</v>
      </c>
      <c r="I248" s="798">
        <f>+V!I240</f>
        <v>0</v>
      </c>
      <c r="J248" s="798">
        <f>+V!J240</f>
        <v>0</v>
      </c>
      <c r="K248" s="798">
        <f>+V!K240</f>
        <v>0</v>
      </c>
      <c r="L248" s="798">
        <f>+V!L240</f>
        <v>0</v>
      </c>
      <c r="M248" s="799">
        <f>+V!M240</f>
        <v>0</v>
      </c>
      <c r="O248" s="818"/>
    </row>
    <row r="249" spans="1:15" ht="37.200000000000003" customHeight="1" x14ac:dyDescent="0.3">
      <c r="A249" s="324" t="s">
        <v>914</v>
      </c>
      <c r="B249" s="325" t="s">
        <v>96</v>
      </c>
      <c r="C249" s="326" t="s">
        <v>68</v>
      </c>
      <c r="D249" s="327" t="s">
        <v>482</v>
      </c>
      <c r="E249" s="437">
        <f>SUM(E250:E257)</f>
        <v>0</v>
      </c>
      <c r="F249" s="437">
        <f t="shared" ref="F249" si="232">SUM(F250:F257)</f>
        <v>0</v>
      </c>
      <c r="G249" s="437">
        <f t="shared" ref="G249" si="233">SUM(G250:G257)</f>
        <v>0</v>
      </c>
      <c r="H249" s="437">
        <f t="shared" ref="H249" si="234">SUM(H250:H257)</f>
        <v>0</v>
      </c>
      <c r="I249" s="437">
        <f t="shared" ref="I249" si="235">SUM(I250:I257)</f>
        <v>0</v>
      </c>
      <c r="J249" s="437">
        <f t="shared" ref="J249" si="236">SUM(J250:J257)</f>
        <v>0</v>
      </c>
      <c r="K249" s="437">
        <f t="shared" ref="K249" si="237">SUM(K250:K257)</f>
        <v>0</v>
      </c>
      <c r="L249" s="437">
        <f t="shared" ref="L249" si="238">SUM(L250:L257)</f>
        <v>0</v>
      </c>
      <c r="M249" s="479">
        <f t="shared" ref="M249" si="239">SUM(M250:M257)</f>
        <v>0</v>
      </c>
      <c r="O249" s="818"/>
    </row>
    <row r="250" spans="1:15" x14ac:dyDescent="0.3">
      <c r="A250" s="324" t="s">
        <v>1041</v>
      </c>
      <c r="B250" s="325" t="s">
        <v>107</v>
      </c>
      <c r="C250" s="326" t="s">
        <v>68</v>
      </c>
      <c r="D250" s="327"/>
      <c r="E250" s="796"/>
      <c r="F250" s="374"/>
      <c r="G250" s="374"/>
      <c r="H250" s="374"/>
      <c r="I250" s="374"/>
      <c r="J250" s="374"/>
      <c r="K250" s="374"/>
      <c r="L250" s="374"/>
      <c r="M250" s="375"/>
      <c r="O250" s="818"/>
    </row>
    <row r="251" spans="1:15" ht="37.200000000000003" customHeight="1" x14ac:dyDescent="0.3">
      <c r="A251" s="324" t="s">
        <v>1042</v>
      </c>
      <c r="B251" s="325" t="s">
        <v>99</v>
      </c>
      <c r="C251" s="326" t="s">
        <v>68</v>
      </c>
      <c r="D251" s="327" t="s">
        <v>117</v>
      </c>
      <c r="E251" s="796"/>
      <c r="F251" s="374"/>
      <c r="G251" s="374"/>
      <c r="H251" s="374"/>
      <c r="I251" s="374"/>
      <c r="J251" s="374"/>
      <c r="K251" s="374"/>
      <c r="L251" s="374"/>
      <c r="M251" s="375"/>
      <c r="O251" s="818"/>
    </row>
    <row r="252" spans="1:15" ht="29.4" customHeight="1" x14ac:dyDescent="0.3">
      <c r="A252" s="324" t="s">
        <v>1043</v>
      </c>
      <c r="B252" s="325" t="s">
        <v>100</v>
      </c>
      <c r="C252" s="326" t="s">
        <v>68</v>
      </c>
      <c r="D252" s="327"/>
      <c r="E252" s="796"/>
      <c r="F252" s="374"/>
      <c r="G252" s="374"/>
      <c r="H252" s="374"/>
      <c r="I252" s="374"/>
      <c r="J252" s="374"/>
      <c r="K252" s="374"/>
      <c r="L252" s="374"/>
      <c r="M252" s="375"/>
      <c r="O252" s="818"/>
    </row>
    <row r="253" spans="1:15" ht="15" customHeight="1" x14ac:dyDescent="0.3">
      <c r="A253" s="357" t="s">
        <v>1044</v>
      </c>
      <c r="B253" s="328" t="s">
        <v>192</v>
      </c>
      <c r="C253" s="326" t="s">
        <v>68</v>
      </c>
      <c r="D253" s="327" t="s">
        <v>403</v>
      </c>
      <c r="E253" s="796"/>
      <c r="F253" s="374"/>
      <c r="G253" s="374"/>
      <c r="H253" s="374"/>
      <c r="I253" s="374"/>
      <c r="J253" s="374"/>
      <c r="K253" s="374"/>
      <c r="L253" s="374"/>
      <c r="M253" s="375"/>
      <c r="O253" s="818"/>
    </row>
    <row r="254" spans="1:15" ht="15" customHeight="1" x14ac:dyDescent="0.3">
      <c r="A254" s="357" t="s">
        <v>1045</v>
      </c>
      <c r="B254" s="328" t="s">
        <v>192</v>
      </c>
      <c r="C254" s="326" t="s">
        <v>68</v>
      </c>
      <c r="D254" s="327" t="s">
        <v>403</v>
      </c>
      <c r="E254" s="796"/>
      <c r="F254" s="374"/>
      <c r="G254" s="374"/>
      <c r="H254" s="374"/>
      <c r="I254" s="374"/>
      <c r="J254" s="374"/>
      <c r="K254" s="374"/>
      <c r="L254" s="374"/>
      <c r="M254" s="375"/>
      <c r="O254" s="818"/>
    </row>
    <row r="255" spans="1:15" ht="15" customHeight="1" x14ac:dyDescent="0.3">
      <c r="A255" s="357" t="s">
        <v>1046</v>
      </c>
      <c r="B255" s="328" t="s">
        <v>192</v>
      </c>
      <c r="C255" s="326" t="s">
        <v>68</v>
      </c>
      <c r="D255" s="327" t="s">
        <v>403</v>
      </c>
      <c r="E255" s="796"/>
      <c r="F255" s="374"/>
      <c r="G255" s="374"/>
      <c r="H255" s="374"/>
      <c r="I255" s="374"/>
      <c r="J255" s="374"/>
      <c r="K255" s="374"/>
      <c r="L255" s="374"/>
      <c r="M255" s="375"/>
      <c r="O255" s="818"/>
    </row>
    <row r="256" spans="1:15" x14ac:dyDescent="0.3">
      <c r="A256" s="357" t="s">
        <v>1301</v>
      </c>
      <c r="B256" s="328" t="s">
        <v>192</v>
      </c>
      <c r="C256" s="326" t="s">
        <v>68</v>
      </c>
      <c r="D256" s="327" t="s">
        <v>403</v>
      </c>
      <c r="E256" s="796"/>
      <c r="F256" s="374"/>
      <c r="G256" s="374"/>
      <c r="H256" s="374"/>
      <c r="I256" s="374"/>
      <c r="J256" s="374"/>
      <c r="K256" s="374"/>
      <c r="L256" s="374"/>
      <c r="M256" s="375"/>
      <c r="O256" s="818"/>
    </row>
    <row r="257" spans="1:15" ht="15.6" customHeight="1" x14ac:dyDescent="0.3">
      <c r="A257" s="357" t="s">
        <v>1302</v>
      </c>
      <c r="B257" s="325" t="s">
        <v>102</v>
      </c>
      <c r="C257" s="326" t="s">
        <v>68</v>
      </c>
      <c r="D257" s="327"/>
      <c r="E257" s="796"/>
      <c r="F257" s="374"/>
      <c r="G257" s="374"/>
      <c r="H257" s="374"/>
      <c r="I257" s="374"/>
      <c r="J257" s="374"/>
      <c r="K257" s="374"/>
      <c r="L257" s="374"/>
      <c r="M257" s="375"/>
      <c r="O257" s="818"/>
    </row>
    <row r="258" spans="1:15" ht="25.8" customHeight="1" x14ac:dyDescent="0.3">
      <c r="A258" s="324" t="s">
        <v>915</v>
      </c>
      <c r="B258" s="325" t="s">
        <v>103</v>
      </c>
      <c r="C258" s="326" t="s">
        <v>68</v>
      </c>
      <c r="D258" s="327" t="s">
        <v>496</v>
      </c>
      <c r="E258" s="437">
        <f>E395*E359/100</f>
        <v>0</v>
      </c>
      <c r="F258" s="437">
        <f t="shared" ref="F258:M258" si="240">F395*F359/100</f>
        <v>0</v>
      </c>
      <c r="G258" s="437">
        <f t="shared" si="240"/>
        <v>0</v>
      </c>
      <c r="H258" s="437">
        <f t="shared" si="240"/>
        <v>0</v>
      </c>
      <c r="I258" s="437">
        <f t="shared" si="240"/>
        <v>0</v>
      </c>
      <c r="J258" s="437">
        <f t="shared" si="240"/>
        <v>0</v>
      </c>
      <c r="K258" s="437">
        <f t="shared" si="240"/>
        <v>0</v>
      </c>
      <c r="L258" s="437">
        <f t="shared" si="240"/>
        <v>0</v>
      </c>
      <c r="M258" s="437">
        <f t="shared" si="240"/>
        <v>0</v>
      </c>
      <c r="O258" s="818"/>
    </row>
    <row r="259" spans="1:15" ht="15.6" customHeight="1" thickBot="1" x14ac:dyDescent="0.35">
      <c r="A259" s="329" t="s">
        <v>916</v>
      </c>
      <c r="B259" s="330" t="s">
        <v>40</v>
      </c>
      <c r="C259" s="331" t="s">
        <v>68</v>
      </c>
      <c r="D259" s="346"/>
      <c r="E259" s="843" t="str">
        <f>IF(E248&gt;0,(E249+E250)/E248,"-")</f>
        <v>-</v>
      </c>
      <c r="F259" s="843" t="str">
        <f t="shared" ref="F259:M259" si="241">IF(F248&gt;0,(F249+F250)/F248,"-")</f>
        <v>-</v>
      </c>
      <c r="G259" s="843" t="str">
        <f t="shared" si="241"/>
        <v>-</v>
      </c>
      <c r="H259" s="843" t="str">
        <f t="shared" si="241"/>
        <v>-</v>
      </c>
      <c r="I259" s="843" t="str">
        <f t="shared" si="241"/>
        <v>-</v>
      </c>
      <c r="J259" s="843" t="str">
        <f t="shared" si="241"/>
        <v>-</v>
      </c>
      <c r="K259" s="843" t="str">
        <f t="shared" si="241"/>
        <v>-</v>
      </c>
      <c r="L259" s="843" t="str">
        <f t="shared" si="241"/>
        <v>-</v>
      </c>
      <c r="M259" s="844" t="str">
        <f t="shared" si="241"/>
        <v>-</v>
      </c>
      <c r="O259" s="818"/>
    </row>
    <row r="260" spans="1:15" s="812" customFormat="1" x14ac:dyDescent="0.3">
      <c r="A260" s="724" t="s">
        <v>924</v>
      </c>
      <c r="B260" s="288" t="s">
        <v>45</v>
      </c>
      <c r="C260" s="725"/>
      <c r="D260" s="323" t="s">
        <v>408</v>
      </c>
      <c r="E260" s="863" t="s">
        <v>29</v>
      </c>
      <c r="F260" s="726" t="s">
        <v>29</v>
      </c>
      <c r="G260" s="726" t="s">
        <v>29</v>
      </c>
      <c r="H260" s="726" t="s">
        <v>29</v>
      </c>
      <c r="I260" s="726" t="s">
        <v>29</v>
      </c>
      <c r="J260" s="726" t="s">
        <v>29</v>
      </c>
      <c r="K260" s="726" t="s">
        <v>29</v>
      </c>
      <c r="L260" s="726" t="s">
        <v>29</v>
      </c>
      <c r="M260" s="727" t="s">
        <v>29</v>
      </c>
      <c r="O260" s="818"/>
    </row>
    <row r="261" spans="1:15" s="812" customFormat="1" x14ac:dyDescent="0.3">
      <c r="A261" s="357" t="s">
        <v>913</v>
      </c>
      <c r="B261" s="797" t="s">
        <v>94</v>
      </c>
      <c r="C261" s="302" t="s">
        <v>192</v>
      </c>
      <c r="D261" s="327" t="s">
        <v>493</v>
      </c>
      <c r="E261" s="798">
        <f>+V!E252</f>
        <v>0</v>
      </c>
      <c r="F261" s="798">
        <f>+V!F252</f>
        <v>0</v>
      </c>
      <c r="G261" s="798">
        <f>+V!G252</f>
        <v>0</v>
      </c>
      <c r="H261" s="798">
        <f>+V!H252</f>
        <v>0</v>
      </c>
      <c r="I261" s="798">
        <f>+V!I252</f>
        <v>0</v>
      </c>
      <c r="J261" s="798">
        <f>+V!J252</f>
        <v>0</v>
      </c>
      <c r="K261" s="798">
        <f>+V!K252</f>
        <v>0</v>
      </c>
      <c r="L261" s="798">
        <f>+V!L252</f>
        <v>0</v>
      </c>
      <c r="M261" s="799">
        <f>+V!M252</f>
        <v>0</v>
      </c>
      <c r="O261" s="818"/>
    </row>
    <row r="262" spans="1:15" s="812" customFormat="1" ht="37.200000000000003" customHeight="1" x14ac:dyDescent="0.3">
      <c r="A262" s="357" t="s">
        <v>914</v>
      </c>
      <c r="B262" s="797" t="s">
        <v>96</v>
      </c>
      <c r="C262" s="729" t="s">
        <v>68</v>
      </c>
      <c r="D262" s="327" t="s">
        <v>482</v>
      </c>
      <c r="E262" s="798">
        <f>SUM(E263:E270)</f>
        <v>0</v>
      </c>
      <c r="F262" s="798">
        <f t="shared" ref="F262" si="242">SUM(F263:F270)</f>
        <v>0</v>
      </c>
      <c r="G262" s="798">
        <f t="shared" ref="G262" si="243">SUM(G263:G270)</f>
        <v>0</v>
      </c>
      <c r="H262" s="798">
        <f t="shared" ref="H262" si="244">SUM(H263:H270)</f>
        <v>0</v>
      </c>
      <c r="I262" s="798">
        <f t="shared" ref="I262" si="245">SUM(I263:I270)</f>
        <v>0</v>
      </c>
      <c r="J262" s="798">
        <f t="shared" ref="J262" si="246">SUM(J263:J270)</f>
        <v>0</v>
      </c>
      <c r="K262" s="798">
        <f t="shared" ref="K262" si="247">SUM(K263:K270)</f>
        <v>0</v>
      </c>
      <c r="L262" s="798">
        <f t="shared" ref="L262" si="248">SUM(L263:L270)</f>
        <v>0</v>
      </c>
      <c r="M262" s="799">
        <f t="shared" ref="M262" si="249">SUM(M263:M270)</f>
        <v>0</v>
      </c>
      <c r="O262" s="818"/>
    </row>
    <row r="263" spans="1:15" s="812" customFormat="1" x14ac:dyDescent="0.3">
      <c r="A263" s="357" t="s">
        <v>1041</v>
      </c>
      <c r="B263" s="797" t="s">
        <v>107</v>
      </c>
      <c r="C263" s="729" t="s">
        <v>68</v>
      </c>
      <c r="D263" s="327"/>
      <c r="E263" s="796"/>
      <c r="F263" s="374"/>
      <c r="G263" s="374"/>
      <c r="H263" s="374"/>
      <c r="I263" s="374"/>
      <c r="J263" s="374"/>
      <c r="K263" s="374"/>
      <c r="L263" s="374"/>
      <c r="M263" s="375"/>
      <c r="O263" s="818"/>
    </row>
    <row r="264" spans="1:15" s="812" customFormat="1" ht="37.200000000000003" customHeight="1" x14ac:dyDescent="0.3">
      <c r="A264" s="357" t="s">
        <v>1042</v>
      </c>
      <c r="B264" s="797" t="s">
        <v>99</v>
      </c>
      <c r="C264" s="729" t="s">
        <v>68</v>
      </c>
      <c r="D264" s="327" t="s">
        <v>117</v>
      </c>
      <c r="E264" s="796"/>
      <c r="F264" s="374"/>
      <c r="G264" s="374"/>
      <c r="H264" s="374"/>
      <c r="I264" s="374"/>
      <c r="J264" s="374"/>
      <c r="K264" s="374"/>
      <c r="L264" s="374"/>
      <c r="M264" s="375"/>
      <c r="O264" s="818"/>
    </row>
    <row r="265" spans="1:15" s="812" customFormat="1" ht="29.4" customHeight="1" x14ac:dyDescent="0.3">
      <c r="A265" s="357" t="s">
        <v>1043</v>
      </c>
      <c r="B265" s="797" t="s">
        <v>100</v>
      </c>
      <c r="C265" s="729" t="s">
        <v>68</v>
      </c>
      <c r="D265" s="327"/>
      <c r="E265" s="796"/>
      <c r="F265" s="374"/>
      <c r="G265" s="374"/>
      <c r="H265" s="374"/>
      <c r="I265" s="374"/>
      <c r="J265" s="374"/>
      <c r="K265" s="374"/>
      <c r="L265" s="374"/>
      <c r="M265" s="375"/>
      <c r="O265" s="818"/>
    </row>
    <row r="266" spans="1:15" s="812" customFormat="1" ht="15" customHeight="1" x14ac:dyDescent="0.3">
      <c r="A266" s="357" t="s">
        <v>1044</v>
      </c>
      <c r="B266" s="930" t="s">
        <v>192</v>
      </c>
      <c r="C266" s="729" t="s">
        <v>68</v>
      </c>
      <c r="D266" s="327" t="s">
        <v>403</v>
      </c>
      <c r="E266" s="796"/>
      <c r="F266" s="374"/>
      <c r="G266" s="374"/>
      <c r="H266" s="374"/>
      <c r="I266" s="374"/>
      <c r="J266" s="374"/>
      <c r="K266" s="374"/>
      <c r="L266" s="374"/>
      <c r="M266" s="375"/>
      <c r="O266" s="818"/>
    </row>
    <row r="267" spans="1:15" s="812" customFormat="1" ht="15" customHeight="1" x14ac:dyDescent="0.3">
      <c r="A267" s="357" t="s">
        <v>1045</v>
      </c>
      <c r="B267" s="930" t="s">
        <v>192</v>
      </c>
      <c r="C267" s="729" t="s">
        <v>68</v>
      </c>
      <c r="D267" s="327" t="s">
        <v>403</v>
      </c>
      <c r="E267" s="796"/>
      <c r="F267" s="374"/>
      <c r="G267" s="374"/>
      <c r="H267" s="374"/>
      <c r="I267" s="374"/>
      <c r="J267" s="374"/>
      <c r="K267" s="374"/>
      <c r="L267" s="374"/>
      <c r="M267" s="375"/>
      <c r="O267" s="818"/>
    </row>
    <row r="268" spans="1:15" s="812" customFormat="1" ht="15" customHeight="1" x14ac:dyDescent="0.3">
      <c r="A268" s="357" t="s">
        <v>1046</v>
      </c>
      <c r="B268" s="930" t="s">
        <v>192</v>
      </c>
      <c r="C268" s="729" t="s">
        <v>68</v>
      </c>
      <c r="D268" s="327" t="s">
        <v>403</v>
      </c>
      <c r="E268" s="796"/>
      <c r="F268" s="374"/>
      <c r="G268" s="374"/>
      <c r="H268" s="374"/>
      <c r="I268" s="374"/>
      <c r="J268" s="374"/>
      <c r="K268" s="374"/>
      <c r="L268" s="374"/>
      <c r="M268" s="375"/>
      <c r="O268" s="818"/>
    </row>
    <row r="269" spans="1:15" s="812" customFormat="1" x14ac:dyDescent="0.3">
      <c r="A269" s="357" t="s">
        <v>1301</v>
      </c>
      <c r="B269" s="930" t="s">
        <v>192</v>
      </c>
      <c r="C269" s="729" t="s">
        <v>68</v>
      </c>
      <c r="D269" s="327" t="s">
        <v>403</v>
      </c>
      <c r="E269" s="796"/>
      <c r="F269" s="374"/>
      <c r="G269" s="374"/>
      <c r="H269" s="374"/>
      <c r="I269" s="374"/>
      <c r="J269" s="374"/>
      <c r="K269" s="374"/>
      <c r="L269" s="374"/>
      <c r="M269" s="375"/>
      <c r="O269" s="818"/>
    </row>
    <row r="270" spans="1:15" s="812" customFormat="1" ht="15.6" customHeight="1" x14ac:dyDescent="0.3">
      <c r="A270" s="357" t="s">
        <v>1046</v>
      </c>
      <c r="B270" s="797" t="s">
        <v>102</v>
      </c>
      <c r="C270" s="729" t="s">
        <v>68</v>
      </c>
      <c r="D270" s="327"/>
      <c r="E270" s="796"/>
      <c r="F270" s="374"/>
      <c r="G270" s="374"/>
      <c r="H270" s="374"/>
      <c r="I270" s="374"/>
      <c r="J270" s="374"/>
      <c r="K270" s="374"/>
      <c r="L270" s="374"/>
      <c r="M270" s="375"/>
      <c r="O270" s="818"/>
    </row>
    <row r="271" spans="1:15" s="812" customFormat="1" ht="25.8" customHeight="1" x14ac:dyDescent="0.3">
      <c r="A271" s="357" t="s">
        <v>915</v>
      </c>
      <c r="B271" s="797" t="s">
        <v>103</v>
      </c>
      <c r="C271" s="729" t="s">
        <v>68</v>
      </c>
      <c r="D271" s="327" t="s">
        <v>497</v>
      </c>
      <c r="E271" s="798">
        <f>E396*E359/100</f>
        <v>0</v>
      </c>
      <c r="F271" s="798">
        <f t="shared" ref="F271:M271" si="250">F396*F359/100</f>
        <v>0</v>
      </c>
      <c r="G271" s="798">
        <f t="shared" si="250"/>
        <v>0</v>
      </c>
      <c r="H271" s="798">
        <f t="shared" si="250"/>
        <v>0</v>
      </c>
      <c r="I271" s="798">
        <f t="shared" si="250"/>
        <v>0</v>
      </c>
      <c r="J271" s="798">
        <f t="shared" si="250"/>
        <v>0</v>
      </c>
      <c r="K271" s="798">
        <f t="shared" si="250"/>
        <v>0</v>
      </c>
      <c r="L271" s="798">
        <f t="shared" si="250"/>
        <v>0</v>
      </c>
      <c r="M271" s="798">
        <f t="shared" si="250"/>
        <v>0</v>
      </c>
      <c r="O271" s="818"/>
    </row>
    <row r="272" spans="1:15" s="812" customFormat="1" ht="15.6" customHeight="1" x14ac:dyDescent="0.3">
      <c r="A272" s="950" t="s">
        <v>916</v>
      </c>
      <c r="B272" s="941" t="s">
        <v>40</v>
      </c>
      <c r="C272" s="942" t="s">
        <v>68</v>
      </c>
      <c r="D272" s="943"/>
      <c r="E272" s="976" t="str">
        <f>IF(E261&gt;0,(E262+E263)/E261,"-")</f>
        <v>-</v>
      </c>
      <c r="F272" s="971" t="str">
        <f t="shared" ref="F272:M272" si="251">IF(F261&gt;0,(F262+F263)/F261,"-")</f>
        <v>-</v>
      </c>
      <c r="G272" s="971" t="str">
        <f t="shared" si="251"/>
        <v>-</v>
      </c>
      <c r="H272" s="971" t="str">
        <f t="shared" si="251"/>
        <v>-</v>
      </c>
      <c r="I272" s="971" t="str">
        <f t="shared" si="251"/>
        <v>-</v>
      </c>
      <c r="J272" s="971" t="str">
        <f t="shared" si="251"/>
        <v>-</v>
      </c>
      <c r="K272" s="971" t="str">
        <f t="shared" si="251"/>
        <v>-</v>
      </c>
      <c r="L272" s="971" t="str">
        <f t="shared" si="251"/>
        <v>-</v>
      </c>
      <c r="M272" s="972" t="str">
        <f t="shared" si="251"/>
        <v>-</v>
      </c>
      <c r="O272" s="818"/>
    </row>
    <row r="273" spans="1:15" s="812" customFormat="1" ht="15.6" customHeight="1" x14ac:dyDescent="0.3">
      <c r="A273" s="784" t="s">
        <v>45</v>
      </c>
      <c r="B273" s="789"/>
      <c r="C273" s="790"/>
      <c r="D273" s="785"/>
      <c r="E273" s="974"/>
      <c r="F273" s="974"/>
      <c r="G273" s="974"/>
      <c r="H273" s="974"/>
      <c r="I273" s="974"/>
      <c r="J273" s="974"/>
      <c r="K273" s="974"/>
      <c r="L273" s="974"/>
      <c r="M273" s="977"/>
      <c r="O273" s="818"/>
    </row>
    <row r="274" spans="1:15" s="819" customFormat="1" ht="15" thickBot="1" x14ac:dyDescent="0.35">
      <c r="A274" s="480" t="s">
        <v>936</v>
      </c>
      <c r="B274" s="338" t="s">
        <v>81</v>
      </c>
      <c r="C274" s="339"/>
      <c r="D274" s="340"/>
      <c r="E274" s="845" t="s">
        <v>29</v>
      </c>
      <c r="F274" s="846" t="s">
        <v>29</v>
      </c>
      <c r="G274" s="846" t="s">
        <v>29</v>
      </c>
      <c r="H274" s="846" t="s">
        <v>29</v>
      </c>
      <c r="I274" s="846" t="s">
        <v>29</v>
      </c>
      <c r="J274" s="846" t="s">
        <v>29</v>
      </c>
      <c r="K274" s="846" t="s">
        <v>29</v>
      </c>
      <c r="L274" s="846" t="s">
        <v>29</v>
      </c>
      <c r="M274" s="847" t="s">
        <v>29</v>
      </c>
      <c r="O274" s="818"/>
    </row>
    <row r="275" spans="1:15" ht="14.4" customHeight="1" x14ac:dyDescent="0.3">
      <c r="A275" s="341" t="s">
        <v>937</v>
      </c>
      <c r="B275" s="979" t="s">
        <v>45</v>
      </c>
      <c r="C275" s="342"/>
      <c r="D275" s="323" t="s">
        <v>119</v>
      </c>
      <c r="E275" s="848" t="s">
        <v>29</v>
      </c>
      <c r="F275" s="849" t="s">
        <v>29</v>
      </c>
      <c r="G275" s="849" t="s">
        <v>29</v>
      </c>
      <c r="H275" s="849" t="s">
        <v>29</v>
      </c>
      <c r="I275" s="849" t="s">
        <v>29</v>
      </c>
      <c r="J275" s="849" t="s">
        <v>29</v>
      </c>
      <c r="K275" s="849" t="s">
        <v>29</v>
      </c>
      <c r="L275" s="849" t="s">
        <v>29</v>
      </c>
      <c r="M275" s="850" t="s">
        <v>29</v>
      </c>
      <c r="O275" s="818"/>
    </row>
    <row r="276" spans="1:15" ht="15" customHeight="1" x14ac:dyDescent="0.3">
      <c r="A276" s="324" t="s">
        <v>82</v>
      </c>
      <c r="B276" s="325" t="s">
        <v>120</v>
      </c>
      <c r="C276" s="326" t="s">
        <v>59</v>
      </c>
      <c r="D276" s="327" t="s">
        <v>498</v>
      </c>
      <c r="E276" s="861">
        <f>+V!E266</f>
        <v>0</v>
      </c>
      <c r="F276" s="861">
        <f>+V!F266</f>
        <v>0</v>
      </c>
      <c r="G276" s="861">
        <f>+V!G266</f>
        <v>0</v>
      </c>
      <c r="H276" s="861">
        <f>+V!H266</f>
        <v>0</v>
      </c>
      <c r="I276" s="861">
        <f>+V!I266</f>
        <v>0</v>
      </c>
      <c r="J276" s="861">
        <f>+V!J266</f>
        <v>0</v>
      </c>
      <c r="K276" s="861">
        <f>+V!K266</f>
        <v>0</v>
      </c>
      <c r="L276" s="861">
        <f>+V!L266</f>
        <v>0</v>
      </c>
      <c r="M276" s="862">
        <f>+V!M266</f>
        <v>0</v>
      </c>
      <c r="O276" s="818"/>
    </row>
    <row r="277" spans="1:15" ht="28.2" customHeight="1" x14ac:dyDescent="0.3">
      <c r="A277" s="324" t="s">
        <v>83</v>
      </c>
      <c r="B277" s="325" t="s">
        <v>96</v>
      </c>
      <c r="C277" s="326" t="s">
        <v>68</v>
      </c>
      <c r="D277" s="327" t="s">
        <v>121</v>
      </c>
      <c r="E277" s="437">
        <f>SUM(E278:E284)</f>
        <v>0</v>
      </c>
      <c r="F277" s="437">
        <f t="shared" ref="F277:M277" si="252">SUM(F278:F284)</f>
        <v>0</v>
      </c>
      <c r="G277" s="437">
        <f t="shared" si="252"/>
        <v>0</v>
      </c>
      <c r="H277" s="437">
        <f t="shared" si="252"/>
        <v>0</v>
      </c>
      <c r="I277" s="437">
        <f t="shared" si="252"/>
        <v>0</v>
      </c>
      <c r="J277" s="437">
        <f t="shared" si="252"/>
        <v>0</v>
      </c>
      <c r="K277" s="437">
        <f t="shared" si="252"/>
        <v>0</v>
      </c>
      <c r="L277" s="437">
        <f t="shared" si="252"/>
        <v>0</v>
      </c>
      <c r="M277" s="479">
        <f t="shared" si="252"/>
        <v>0</v>
      </c>
      <c r="O277" s="818"/>
    </row>
    <row r="278" spans="1:15" ht="31.8" customHeight="1" x14ac:dyDescent="0.3">
      <c r="A278" s="324" t="s">
        <v>122</v>
      </c>
      <c r="B278" s="325" t="s">
        <v>124</v>
      </c>
      <c r="C278" s="326" t="s">
        <v>68</v>
      </c>
      <c r="D278" s="327" t="s">
        <v>499</v>
      </c>
      <c r="E278" s="437">
        <f>+V!E268</f>
        <v>0</v>
      </c>
      <c r="F278" s="437">
        <f>+V!F268</f>
        <v>0</v>
      </c>
      <c r="G278" s="437">
        <f>+V!G268</f>
        <v>0</v>
      </c>
      <c r="H278" s="437">
        <f>+V!H268</f>
        <v>0</v>
      </c>
      <c r="I278" s="437">
        <f>+V!I268</f>
        <v>0</v>
      </c>
      <c r="J278" s="437">
        <f>+V!J268</f>
        <v>0</v>
      </c>
      <c r="K278" s="437">
        <f>+V!K268</f>
        <v>0</v>
      </c>
      <c r="L278" s="437">
        <f>+V!L268</f>
        <v>0</v>
      </c>
      <c r="M278" s="479">
        <f>+V!M268</f>
        <v>0</v>
      </c>
      <c r="O278" s="818"/>
    </row>
    <row r="279" spans="1:15" ht="26.4" customHeight="1" x14ac:dyDescent="0.3">
      <c r="A279" s="324" t="s">
        <v>123</v>
      </c>
      <c r="B279" s="325" t="s">
        <v>100</v>
      </c>
      <c r="C279" s="326" t="s">
        <v>68</v>
      </c>
      <c r="D279" s="327"/>
      <c r="E279" s="796"/>
      <c r="F279" s="374"/>
      <c r="G279" s="374"/>
      <c r="H279" s="374"/>
      <c r="I279" s="374"/>
      <c r="J279" s="374"/>
      <c r="K279" s="374"/>
      <c r="L279" s="374"/>
      <c r="M279" s="375"/>
      <c r="O279" s="818"/>
    </row>
    <row r="280" spans="1:15" ht="15.6" customHeight="1" x14ac:dyDescent="0.3">
      <c r="A280" s="357" t="s">
        <v>373</v>
      </c>
      <c r="B280" s="328" t="s">
        <v>45</v>
      </c>
      <c r="C280" s="326" t="s">
        <v>68</v>
      </c>
      <c r="D280" s="327" t="s">
        <v>403</v>
      </c>
      <c r="E280" s="796"/>
      <c r="F280" s="374"/>
      <c r="G280" s="374"/>
      <c r="H280" s="374"/>
      <c r="I280" s="374"/>
      <c r="J280" s="374"/>
      <c r="K280" s="374"/>
      <c r="L280" s="374"/>
      <c r="M280" s="375"/>
      <c r="O280" s="818"/>
    </row>
    <row r="281" spans="1:15" ht="15.6" customHeight="1" x14ac:dyDescent="0.3">
      <c r="A281" s="357" t="s">
        <v>374</v>
      </c>
      <c r="B281" s="328" t="s">
        <v>45</v>
      </c>
      <c r="C281" s="326" t="s">
        <v>68</v>
      </c>
      <c r="D281" s="327" t="s">
        <v>403</v>
      </c>
      <c r="E281" s="796"/>
      <c r="F281" s="374"/>
      <c r="G281" s="374"/>
      <c r="H281" s="374"/>
      <c r="I281" s="374"/>
      <c r="J281" s="374"/>
      <c r="K281" s="374"/>
      <c r="L281" s="374"/>
      <c r="M281" s="375"/>
      <c r="O281" s="818"/>
    </row>
    <row r="282" spans="1:15" ht="15.6" customHeight="1" x14ac:dyDescent="0.3">
      <c r="A282" s="357" t="s">
        <v>375</v>
      </c>
      <c r="B282" s="328" t="s">
        <v>45</v>
      </c>
      <c r="C282" s="326" t="s">
        <v>68</v>
      </c>
      <c r="D282" s="327" t="s">
        <v>403</v>
      </c>
      <c r="E282" s="796"/>
      <c r="F282" s="374"/>
      <c r="G282" s="374"/>
      <c r="H282" s="374"/>
      <c r="I282" s="374"/>
      <c r="J282" s="374"/>
      <c r="K282" s="374"/>
      <c r="L282" s="374"/>
      <c r="M282" s="375"/>
      <c r="O282" s="818"/>
    </row>
    <row r="283" spans="1:15" ht="15" customHeight="1" x14ac:dyDescent="0.3">
      <c r="A283" s="357" t="s">
        <v>1303</v>
      </c>
      <c r="B283" s="328" t="s">
        <v>45</v>
      </c>
      <c r="C283" s="326" t="s">
        <v>68</v>
      </c>
      <c r="D283" s="327" t="s">
        <v>403</v>
      </c>
      <c r="E283" s="796"/>
      <c r="F283" s="374"/>
      <c r="G283" s="374"/>
      <c r="H283" s="374"/>
      <c r="I283" s="374"/>
      <c r="J283" s="374"/>
      <c r="K283" s="374"/>
      <c r="L283" s="374"/>
      <c r="M283" s="375"/>
      <c r="O283" s="818"/>
    </row>
    <row r="284" spans="1:15" ht="16.8" customHeight="1" x14ac:dyDescent="0.3">
      <c r="A284" s="357" t="s">
        <v>1304</v>
      </c>
      <c r="B284" s="325" t="s">
        <v>102</v>
      </c>
      <c r="C284" s="326" t="s">
        <v>68</v>
      </c>
      <c r="D284" s="327"/>
      <c r="E284" s="796"/>
      <c r="F284" s="374"/>
      <c r="G284" s="374"/>
      <c r="H284" s="374"/>
      <c r="I284" s="374"/>
      <c r="J284" s="374"/>
      <c r="K284" s="374"/>
      <c r="L284" s="374"/>
      <c r="M284" s="375"/>
      <c r="O284" s="818"/>
    </row>
    <row r="285" spans="1:15" ht="36.6" customHeight="1" x14ac:dyDescent="0.3">
      <c r="A285" s="324" t="s">
        <v>84</v>
      </c>
      <c r="B285" s="325" t="s">
        <v>125</v>
      </c>
      <c r="C285" s="326" t="s">
        <v>68</v>
      </c>
      <c r="D285" s="327" t="s">
        <v>126</v>
      </c>
      <c r="E285" s="437">
        <f>E399*E359/100</f>
        <v>0</v>
      </c>
      <c r="F285" s="437">
        <f t="shared" ref="F285:M285" si="253">F399*F359/100</f>
        <v>0</v>
      </c>
      <c r="G285" s="437">
        <f t="shared" si="253"/>
        <v>0</v>
      </c>
      <c r="H285" s="437">
        <f t="shared" si="253"/>
        <v>0</v>
      </c>
      <c r="I285" s="437">
        <f t="shared" si="253"/>
        <v>0</v>
      </c>
      <c r="J285" s="437">
        <f t="shared" si="253"/>
        <v>0</v>
      </c>
      <c r="K285" s="437">
        <f t="shared" si="253"/>
        <v>0</v>
      </c>
      <c r="L285" s="437">
        <f t="shared" si="253"/>
        <v>0</v>
      </c>
      <c r="M285" s="437">
        <f t="shared" si="253"/>
        <v>0</v>
      </c>
      <c r="O285" s="818"/>
    </row>
    <row r="286" spans="1:15" ht="16.8" customHeight="1" thickBot="1" x14ac:dyDescent="0.35">
      <c r="A286" s="329" t="s">
        <v>127</v>
      </c>
      <c r="B286" s="330" t="s">
        <v>128</v>
      </c>
      <c r="C286" s="331" t="s">
        <v>68</v>
      </c>
      <c r="D286" s="332" t="s">
        <v>129</v>
      </c>
      <c r="E286" s="838" t="str">
        <f>IF(E276&gt;0,(E277+E285)/E276,"-")</f>
        <v>-</v>
      </c>
      <c r="F286" s="838" t="str">
        <f t="shared" ref="F286:M286" si="254">IF(F276&gt;0,(F277+F285)/F276,"-")</f>
        <v>-</v>
      </c>
      <c r="G286" s="838" t="str">
        <f t="shared" si="254"/>
        <v>-</v>
      </c>
      <c r="H286" s="838" t="str">
        <f t="shared" si="254"/>
        <v>-</v>
      </c>
      <c r="I286" s="838" t="str">
        <f t="shared" si="254"/>
        <v>-</v>
      </c>
      <c r="J286" s="838" t="str">
        <f t="shared" si="254"/>
        <v>-</v>
      </c>
      <c r="K286" s="838" t="str">
        <f t="shared" si="254"/>
        <v>-</v>
      </c>
      <c r="L286" s="838" t="str">
        <f t="shared" si="254"/>
        <v>-</v>
      </c>
      <c r="M286" s="839" t="str">
        <f t="shared" si="254"/>
        <v>-</v>
      </c>
      <c r="O286" s="818"/>
    </row>
    <row r="287" spans="1:15" ht="14.4" customHeight="1" x14ac:dyDescent="0.3">
      <c r="A287" s="341" t="s">
        <v>938</v>
      </c>
      <c r="B287" s="979" t="s">
        <v>45</v>
      </c>
      <c r="C287" s="342"/>
      <c r="D287" s="323" t="s">
        <v>409</v>
      </c>
      <c r="E287" s="848" t="s">
        <v>29</v>
      </c>
      <c r="F287" s="849" t="s">
        <v>29</v>
      </c>
      <c r="G287" s="849" t="s">
        <v>29</v>
      </c>
      <c r="H287" s="849" t="s">
        <v>29</v>
      </c>
      <c r="I287" s="849" t="s">
        <v>29</v>
      </c>
      <c r="J287" s="849" t="s">
        <v>29</v>
      </c>
      <c r="K287" s="849" t="s">
        <v>29</v>
      </c>
      <c r="L287" s="849" t="s">
        <v>29</v>
      </c>
      <c r="M287" s="850" t="s">
        <v>29</v>
      </c>
      <c r="O287" s="818"/>
    </row>
    <row r="288" spans="1:15" ht="15" customHeight="1" x14ac:dyDescent="0.3">
      <c r="A288" s="324" t="s">
        <v>250</v>
      </c>
      <c r="B288" s="325" t="s">
        <v>120</v>
      </c>
      <c r="C288" s="326" t="s">
        <v>59</v>
      </c>
      <c r="D288" s="327" t="s">
        <v>95</v>
      </c>
      <c r="E288" s="861">
        <f>+V!E270</f>
        <v>0</v>
      </c>
      <c r="F288" s="861">
        <f>+V!F270</f>
        <v>0</v>
      </c>
      <c r="G288" s="861">
        <f>+V!G270</f>
        <v>0</v>
      </c>
      <c r="H288" s="861">
        <f>+V!H270</f>
        <v>0</v>
      </c>
      <c r="I288" s="861">
        <f>+V!I270</f>
        <v>0</v>
      </c>
      <c r="J288" s="861">
        <f>+V!J270</f>
        <v>0</v>
      </c>
      <c r="K288" s="861">
        <f>+V!K270</f>
        <v>0</v>
      </c>
      <c r="L288" s="861">
        <f>+V!L270</f>
        <v>0</v>
      </c>
      <c r="M288" s="862">
        <f>+V!M270</f>
        <v>0</v>
      </c>
      <c r="O288" s="818"/>
    </row>
    <row r="289" spans="1:15" ht="28.2" customHeight="1" x14ac:dyDescent="0.3">
      <c r="A289" s="324" t="s">
        <v>376</v>
      </c>
      <c r="B289" s="325" t="s">
        <v>96</v>
      </c>
      <c r="C289" s="326" t="s">
        <v>68</v>
      </c>
      <c r="D289" s="327"/>
      <c r="E289" s="437">
        <f>SUM(E290:E296)</f>
        <v>0</v>
      </c>
      <c r="F289" s="437">
        <f t="shared" ref="F289" si="255">SUM(F290:F296)</f>
        <v>0</v>
      </c>
      <c r="G289" s="437">
        <f t="shared" ref="G289" si="256">SUM(G290:G296)</f>
        <v>0</v>
      </c>
      <c r="H289" s="437">
        <f t="shared" ref="H289" si="257">SUM(H290:H296)</f>
        <v>0</v>
      </c>
      <c r="I289" s="437">
        <f t="shared" ref="I289" si="258">SUM(I290:I296)</f>
        <v>0</v>
      </c>
      <c r="J289" s="437">
        <f t="shared" ref="J289" si="259">SUM(J290:J296)</f>
        <v>0</v>
      </c>
      <c r="K289" s="437">
        <f t="shared" ref="K289" si="260">SUM(K290:K296)</f>
        <v>0</v>
      </c>
      <c r="L289" s="437">
        <f t="shared" ref="L289" si="261">SUM(L290:L296)</f>
        <v>0</v>
      </c>
      <c r="M289" s="479">
        <f t="shared" ref="M289" si="262">SUM(M290:M296)</f>
        <v>0</v>
      </c>
      <c r="O289" s="818"/>
    </row>
    <row r="290" spans="1:15" ht="31.8" customHeight="1" x14ac:dyDescent="0.3">
      <c r="A290" s="324" t="s">
        <v>377</v>
      </c>
      <c r="B290" s="325" t="s">
        <v>124</v>
      </c>
      <c r="C290" s="326" t="s">
        <v>68</v>
      </c>
      <c r="D290" s="327" t="s">
        <v>499</v>
      </c>
      <c r="E290" s="437">
        <f>+V!E272</f>
        <v>0</v>
      </c>
      <c r="F290" s="437">
        <f>+V!F272</f>
        <v>0</v>
      </c>
      <c r="G290" s="437">
        <f>+V!G272</f>
        <v>0</v>
      </c>
      <c r="H290" s="437">
        <f>+V!H272</f>
        <v>0</v>
      </c>
      <c r="I290" s="437">
        <f>+V!I272</f>
        <v>0</v>
      </c>
      <c r="J290" s="437">
        <f>+V!J272</f>
        <v>0</v>
      </c>
      <c r="K290" s="437">
        <f>+V!K272</f>
        <v>0</v>
      </c>
      <c r="L290" s="437">
        <f>+V!L272</f>
        <v>0</v>
      </c>
      <c r="M290" s="479">
        <f>+V!M272</f>
        <v>0</v>
      </c>
      <c r="O290" s="818"/>
    </row>
    <row r="291" spans="1:15" ht="26.4" customHeight="1" x14ac:dyDescent="0.3">
      <c r="A291" s="324" t="s">
        <v>378</v>
      </c>
      <c r="B291" s="325" t="s">
        <v>100</v>
      </c>
      <c r="C291" s="326" t="s">
        <v>68</v>
      </c>
      <c r="D291" s="327"/>
      <c r="E291" s="796"/>
      <c r="F291" s="374"/>
      <c r="G291" s="374"/>
      <c r="H291" s="374"/>
      <c r="I291" s="374"/>
      <c r="J291" s="374"/>
      <c r="K291" s="374"/>
      <c r="L291" s="374"/>
      <c r="M291" s="375"/>
      <c r="O291" s="818"/>
    </row>
    <row r="292" spans="1:15" ht="15.6" customHeight="1" x14ac:dyDescent="0.3">
      <c r="A292" s="357" t="s">
        <v>379</v>
      </c>
      <c r="B292" s="328" t="s">
        <v>45</v>
      </c>
      <c r="C292" s="326" t="s">
        <v>68</v>
      </c>
      <c r="D292" s="327" t="s">
        <v>403</v>
      </c>
      <c r="E292" s="796"/>
      <c r="F292" s="374"/>
      <c r="G292" s="374"/>
      <c r="H292" s="374"/>
      <c r="I292" s="374"/>
      <c r="J292" s="374"/>
      <c r="K292" s="374"/>
      <c r="L292" s="374"/>
      <c r="M292" s="375"/>
      <c r="O292" s="818"/>
    </row>
    <row r="293" spans="1:15" ht="15.6" customHeight="1" x14ac:dyDescent="0.3">
      <c r="A293" s="357" t="s">
        <v>380</v>
      </c>
      <c r="B293" s="328" t="s">
        <v>45</v>
      </c>
      <c r="C293" s="326" t="s">
        <v>68</v>
      </c>
      <c r="D293" s="327" t="s">
        <v>403</v>
      </c>
      <c r="E293" s="796"/>
      <c r="F293" s="374"/>
      <c r="G293" s="374"/>
      <c r="H293" s="374"/>
      <c r="I293" s="374"/>
      <c r="J293" s="374"/>
      <c r="K293" s="374"/>
      <c r="L293" s="374"/>
      <c r="M293" s="375"/>
      <c r="O293" s="818"/>
    </row>
    <row r="294" spans="1:15" ht="15.6" customHeight="1" x14ac:dyDescent="0.3">
      <c r="A294" s="357" t="s">
        <v>381</v>
      </c>
      <c r="B294" s="328" t="s">
        <v>45</v>
      </c>
      <c r="C294" s="326" t="s">
        <v>68</v>
      </c>
      <c r="D294" s="327" t="s">
        <v>403</v>
      </c>
      <c r="E294" s="796"/>
      <c r="F294" s="374"/>
      <c r="G294" s="374"/>
      <c r="H294" s="374"/>
      <c r="I294" s="374"/>
      <c r="J294" s="374"/>
      <c r="K294" s="374"/>
      <c r="L294" s="374"/>
      <c r="M294" s="375"/>
      <c r="O294" s="818"/>
    </row>
    <row r="295" spans="1:15" ht="15" customHeight="1" x14ac:dyDescent="0.3">
      <c r="A295" s="357" t="s">
        <v>1305</v>
      </c>
      <c r="B295" s="328" t="s">
        <v>45</v>
      </c>
      <c r="C295" s="326" t="s">
        <v>68</v>
      </c>
      <c r="D295" s="327" t="s">
        <v>403</v>
      </c>
      <c r="E295" s="796"/>
      <c r="F295" s="374"/>
      <c r="G295" s="374"/>
      <c r="H295" s="374"/>
      <c r="I295" s="374"/>
      <c r="J295" s="374"/>
      <c r="K295" s="374"/>
      <c r="L295" s="374"/>
      <c r="M295" s="375"/>
      <c r="O295" s="818"/>
    </row>
    <row r="296" spans="1:15" ht="16.8" customHeight="1" x14ac:dyDescent="0.3">
      <c r="A296" s="357" t="s">
        <v>1306</v>
      </c>
      <c r="B296" s="325" t="s">
        <v>102</v>
      </c>
      <c r="C296" s="326" t="s">
        <v>68</v>
      </c>
      <c r="D296" s="327"/>
      <c r="E296" s="796"/>
      <c r="F296" s="374"/>
      <c r="G296" s="374"/>
      <c r="H296" s="374"/>
      <c r="I296" s="374"/>
      <c r="J296" s="374"/>
      <c r="K296" s="374"/>
      <c r="L296" s="374"/>
      <c r="M296" s="375"/>
      <c r="O296" s="818"/>
    </row>
    <row r="297" spans="1:15" ht="36.6" customHeight="1" x14ac:dyDescent="0.3">
      <c r="A297" s="324" t="s">
        <v>382</v>
      </c>
      <c r="B297" s="325" t="s">
        <v>125</v>
      </c>
      <c r="C297" s="326" t="s">
        <v>68</v>
      </c>
      <c r="D297" s="327" t="s">
        <v>500</v>
      </c>
      <c r="E297" s="437">
        <f>E400*E359/100</f>
        <v>0</v>
      </c>
      <c r="F297" s="437">
        <f t="shared" ref="F297:M297" si="263">F400*F359/100</f>
        <v>0</v>
      </c>
      <c r="G297" s="437">
        <f t="shared" si="263"/>
        <v>0</v>
      </c>
      <c r="H297" s="437">
        <f t="shared" si="263"/>
        <v>0</v>
      </c>
      <c r="I297" s="437">
        <f t="shared" si="263"/>
        <v>0</v>
      </c>
      <c r="J297" s="437">
        <f t="shared" si="263"/>
        <v>0</v>
      </c>
      <c r="K297" s="437">
        <f t="shared" si="263"/>
        <v>0</v>
      </c>
      <c r="L297" s="437">
        <f t="shared" si="263"/>
        <v>0</v>
      </c>
      <c r="M297" s="437">
        <f t="shared" si="263"/>
        <v>0</v>
      </c>
      <c r="O297" s="818"/>
    </row>
    <row r="298" spans="1:15" ht="16.8" customHeight="1" thickBot="1" x14ac:dyDescent="0.35">
      <c r="A298" s="329" t="s">
        <v>383</v>
      </c>
      <c r="B298" s="330" t="s">
        <v>128</v>
      </c>
      <c r="C298" s="331" t="s">
        <v>68</v>
      </c>
      <c r="D298" s="332"/>
      <c r="E298" s="838" t="str">
        <f>IF(E288&gt;0,(E289+E297)/E288,"-")</f>
        <v>-</v>
      </c>
      <c r="F298" s="838" t="str">
        <f t="shared" ref="F298" si="264">IF(F288&gt;0,(F289+F297)/F288,"-")</f>
        <v>-</v>
      </c>
      <c r="G298" s="838" t="str">
        <f t="shared" ref="G298" si="265">IF(G288&gt;0,(G289+G297)/G288,"-")</f>
        <v>-</v>
      </c>
      <c r="H298" s="838" t="str">
        <f t="shared" ref="H298" si="266">IF(H288&gt;0,(H289+H297)/H288,"-")</f>
        <v>-</v>
      </c>
      <c r="I298" s="838" t="str">
        <f t="shared" ref="I298" si="267">IF(I288&gt;0,(I289+I297)/I288,"-")</f>
        <v>-</v>
      </c>
      <c r="J298" s="838" t="str">
        <f t="shared" ref="J298" si="268">IF(J288&gt;0,(J289+J297)/J288,"-")</f>
        <v>-</v>
      </c>
      <c r="K298" s="838" t="str">
        <f t="shared" ref="K298" si="269">IF(K288&gt;0,(K289+K297)/K288,"-")</f>
        <v>-</v>
      </c>
      <c r="L298" s="838" t="str">
        <f t="shared" ref="L298" si="270">IF(L288&gt;0,(L289+L297)/L288,"-")</f>
        <v>-</v>
      </c>
      <c r="M298" s="839" t="str">
        <f t="shared" ref="M298" si="271">IF(M288&gt;0,(M289+M297)/M288,"-")</f>
        <v>-</v>
      </c>
      <c r="O298" s="818"/>
    </row>
    <row r="299" spans="1:15" ht="14.4" customHeight="1" x14ac:dyDescent="0.3">
      <c r="A299" s="341" t="s">
        <v>939</v>
      </c>
      <c r="B299" s="979" t="s">
        <v>45</v>
      </c>
      <c r="C299" s="342"/>
      <c r="D299" s="323" t="s">
        <v>411</v>
      </c>
      <c r="E299" s="848" t="s">
        <v>29</v>
      </c>
      <c r="F299" s="849" t="s">
        <v>29</v>
      </c>
      <c r="G299" s="849" t="s">
        <v>29</v>
      </c>
      <c r="H299" s="849" t="s">
        <v>29</v>
      </c>
      <c r="I299" s="849" t="s">
        <v>29</v>
      </c>
      <c r="J299" s="849" t="s">
        <v>29</v>
      </c>
      <c r="K299" s="849" t="s">
        <v>29</v>
      </c>
      <c r="L299" s="849" t="s">
        <v>29</v>
      </c>
      <c r="M299" s="850" t="s">
        <v>29</v>
      </c>
      <c r="O299" s="818"/>
    </row>
    <row r="300" spans="1:15" ht="15" customHeight="1" x14ac:dyDescent="0.3">
      <c r="A300" s="324" t="s">
        <v>251</v>
      </c>
      <c r="B300" s="325" t="s">
        <v>120</v>
      </c>
      <c r="C300" s="326" t="s">
        <v>59</v>
      </c>
      <c r="D300" s="327" t="s">
        <v>95</v>
      </c>
      <c r="E300" s="861">
        <f>+V!E274</f>
        <v>0</v>
      </c>
      <c r="F300" s="861">
        <f>+V!F274</f>
        <v>0</v>
      </c>
      <c r="G300" s="861">
        <f>+V!G274</f>
        <v>0</v>
      </c>
      <c r="H300" s="861">
        <f>+V!H274</f>
        <v>0</v>
      </c>
      <c r="I300" s="861">
        <f>+V!I274</f>
        <v>0</v>
      </c>
      <c r="J300" s="861">
        <f>+V!J274</f>
        <v>0</v>
      </c>
      <c r="K300" s="861">
        <f>+V!K274</f>
        <v>0</v>
      </c>
      <c r="L300" s="861">
        <f>+V!L274</f>
        <v>0</v>
      </c>
      <c r="M300" s="862">
        <f>+V!M274</f>
        <v>0</v>
      </c>
      <c r="O300" s="818"/>
    </row>
    <row r="301" spans="1:15" ht="28.2" customHeight="1" x14ac:dyDescent="0.3">
      <c r="A301" s="324" t="s">
        <v>384</v>
      </c>
      <c r="B301" s="325" t="s">
        <v>96</v>
      </c>
      <c r="C301" s="326" t="s">
        <v>68</v>
      </c>
      <c r="D301" s="327"/>
      <c r="E301" s="437">
        <f>SUM(E302:E308)</f>
        <v>0</v>
      </c>
      <c r="F301" s="437">
        <f t="shared" ref="F301" si="272">SUM(F302:F308)</f>
        <v>0</v>
      </c>
      <c r="G301" s="437">
        <f t="shared" ref="G301" si="273">SUM(G302:G308)</f>
        <v>0</v>
      </c>
      <c r="H301" s="437">
        <f t="shared" ref="H301" si="274">SUM(H302:H308)</f>
        <v>0</v>
      </c>
      <c r="I301" s="437">
        <f t="shared" ref="I301" si="275">SUM(I302:I308)</f>
        <v>0</v>
      </c>
      <c r="J301" s="437">
        <f t="shared" ref="J301" si="276">SUM(J302:J308)</f>
        <v>0</v>
      </c>
      <c r="K301" s="437">
        <f t="shared" ref="K301" si="277">SUM(K302:K308)</f>
        <v>0</v>
      </c>
      <c r="L301" s="437">
        <f t="shared" ref="L301" si="278">SUM(L302:L308)</f>
        <v>0</v>
      </c>
      <c r="M301" s="479">
        <f t="shared" ref="M301" si="279">SUM(M302:M308)</f>
        <v>0</v>
      </c>
      <c r="O301" s="818"/>
    </row>
    <row r="302" spans="1:15" ht="31.8" customHeight="1" x14ac:dyDescent="0.3">
      <c r="A302" s="324" t="s">
        <v>385</v>
      </c>
      <c r="B302" s="325" t="s">
        <v>124</v>
      </c>
      <c r="C302" s="326" t="s">
        <v>68</v>
      </c>
      <c r="D302" s="327" t="s">
        <v>499</v>
      </c>
      <c r="E302" s="437">
        <f>+V!E276</f>
        <v>0</v>
      </c>
      <c r="F302" s="437">
        <f>+V!F276</f>
        <v>0</v>
      </c>
      <c r="G302" s="437">
        <f>+V!G276</f>
        <v>0</v>
      </c>
      <c r="H302" s="437">
        <f>+V!H276</f>
        <v>0</v>
      </c>
      <c r="I302" s="437">
        <f>+V!I276</f>
        <v>0</v>
      </c>
      <c r="J302" s="437">
        <f>+V!J276</f>
        <v>0</v>
      </c>
      <c r="K302" s="437">
        <f>+V!K276</f>
        <v>0</v>
      </c>
      <c r="L302" s="437">
        <f>+V!L276</f>
        <v>0</v>
      </c>
      <c r="M302" s="479">
        <f>+V!M276</f>
        <v>0</v>
      </c>
      <c r="O302" s="818"/>
    </row>
    <row r="303" spans="1:15" ht="26.4" customHeight="1" x14ac:dyDescent="0.3">
      <c r="A303" s="324" t="s">
        <v>386</v>
      </c>
      <c r="B303" s="325" t="s">
        <v>100</v>
      </c>
      <c r="C303" s="326" t="s">
        <v>68</v>
      </c>
      <c r="D303" s="327"/>
      <c r="E303" s="796"/>
      <c r="F303" s="374"/>
      <c r="G303" s="374"/>
      <c r="H303" s="374"/>
      <c r="I303" s="374"/>
      <c r="J303" s="374"/>
      <c r="K303" s="374"/>
      <c r="L303" s="374"/>
      <c r="M303" s="375"/>
      <c r="O303" s="818"/>
    </row>
    <row r="304" spans="1:15" ht="15.6" customHeight="1" x14ac:dyDescent="0.3">
      <c r="A304" s="357" t="s">
        <v>387</v>
      </c>
      <c r="B304" s="328" t="s">
        <v>45</v>
      </c>
      <c r="C304" s="326" t="s">
        <v>68</v>
      </c>
      <c r="D304" s="327" t="s">
        <v>403</v>
      </c>
      <c r="E304" s="796"/>
      <c r="F304" s="374"/>
      <c r="G304" s="374"/>
      <c r="H304" s="374"/>
      <c r="I304" s="374"/>
      <c r="J304" s="374"/>
      <c r="K304" s="374"/>
      <c r="L304" s="374"/>
      <c r="M304" s="375"/>
      <c r="O304" s="818"/>
    </row>
    <row r="305" spans="1:15" ht="15.6" customHeight="1" x14ac:dyDescent="0.3">
      <c r="A305" s="357" t="s">
        <v>388</v>
      </c>
      <c r="B305" s="328" t="s">
        <v>45</v>
      </c>
      <c r="C305" s="326" t="s">
        <v>68</v>
      </c>
      <c r="D305" s="327" t="s">
        <v>403</v>
      </c>
      <c r="E305" s="796"/>
      <c r="F305" s="374"/>
      <c r="G305" s="374"/>
      <c r="H305" s="374"/>
      <c r="I305" s="374"/>
      <c r="J305" s="374"/>
      <c r="K305" s="374"/>
      <c r="L305" s="374"/>
      <c r="M305" s="375"/>
      <c r="O305" s="818"/>
    </row>
    <row r="306" spans="1:15" ht="15.6" customHeight="1" x14ac:dyDescent="0.3">
      <c r="A306" s="357" t="s">
        <v>389</v>
      </c>
      <c r="B306" s="328" t="s">
        <v>45</v>
      </c>
      <c r="C306" s="326" t="s">
        <v>68</v>
      </c>
      <c r="D306" s="327" t="s">
        <v>403</v>
      </c>
      <c r="E306" s="796"/>
      <c r="F306" s="374"/>
      <c r="G306" s="374"/>
      <c r="H306" s="374"/>
      <c r="I306" s="374"/>
      <c r="J306" s="374"/>
      <c r="K306" s="374"/>
      <c r="L306" s="374"/>
      <c r="M306" s="375"/>
      <c r="O306" s="818"/>
    </row>
    <row r="307" spans="1:15" ht="15" customHeight="1" x14ac:dyDescent="0.3">
      <c r="A307" s="357" t="s">
        <v>1307</v>
      </c>
      <c r="B307" s="328" t="s">
        <v>45</v>
      </c>
      <c r="C307" s="326" t="s">
        <v>68</v>
      </c>
      <c r="D307" s="327" t="s">
        <v>403</v>
      </c>
      <c r="E307" s="796"/>
      <c r="F307" s="374"/>
      <c r="G307" s="374"/>
      <c r="H307" s="374"/>
      <c r="I307" s="374"/>
      <c r="J307" s="374"/>
      <c r="K307" s="374"/>
      <c r="L307" s="374"/>
      <c r="M307" s="375"/>
      <c r="O307" s="818"/>
    </row>
    <row r="308" spans="1:15" ht="16.8" customHeight="1" x14ac:dyDescent="0.3">
      <c r="A308" s="324" t="s">
        <v>389</v>
      </c>
      <c r="B308" s="325" t="s">
        <v>102</v>
      </c>
      <c r="C308" s="326" t="s">
        <v>68</v>
      </c>
      <c r="D308" s="327"/>
      <c r="E308" s="796"/>
      <c r="F308" s="374"/>
      <c r="G308" s="374"/>
      <c r="H308" s="374"/>
      <c r="I308" s="374"/>
      <c r="J308" s="374"/>
      <c r="K308" s="374"/>
      <c r="L308" s="374"/>
      <c r="M308" s="375"/>
      <c r="O308" s="818"/>
    </row>
    <row r="309" spans="1:15" ht="24.6" customHeight="1" x14ac:dyDescent="0.3">
      <c r="A309" s="324" t="s">
        <v>390</v>
      </c>
      <c r="B309" s="325" t="s">
        <v>125</v>
      </c>
      <c r="C309" s="326" t="s">
        <v>68</v>
      </c>
      <c r="D309" s="327" t="s">
        <v>501</v>
      </c>
      <c r="E309" s="437">
        <f>E401*E359/100</f>
        <v>0</v>
      </c>
      <c r="F309" s="437">
        <f t="shared" ref="F309:M309" si="280">F401*F359/100</f>
        <v>0</v>
      </c>
      <c r="G309" s="437">
        <f t="shared" si="280"/>
        <v>0</v>
      </c>
      <c r="H309" s="437">
        <f t="shared" si="280"/>
        <v>0</v>
      </c>
      <c r="I309" s="437">
        <f t="shared" si="280"/>
        <v>0</v>
      </c>
      <c r="J309" s="437">
        <f t="shared" si="280"/>
        <v>0</v>
      </c>
      <c r="K309" s="437">
        <f t="shared" si="280"/>
        <v>0</v>
      </c>
      <c r="L309" s="437">
        <f t="shared" si="280"/>
        <v>0</v>
      </c>
      <c r="M309" s="437">
        <f t="shared" si="280"/>
        <v>0</v>
      </c>
      <c r="O309" s="818"/>
    </row>
    <row r="310" spans="1:15" ht="16.8" customHeight="1" thickBot="1" x14ac:dyDescent="0.35">
      <c r="A310" s="329" t="s">
        <v>391</v>
      </c>
      <c r="B310" s="330" t="s">
        <v>128</v>
      </c>
      <c r="C310" s="331" t="s">
        <v>68</v>
      </c>
      <c r="D310" s="332"/>
      <c r="E310" s="838" t="str">
        <f>IF(E300&gt;0,(E301+E309)/E300,"-")</f>
        <v>-</v>
      </c>
      <c r="F310" s="838" t="str">
        <f t="shared" ref="F310" si="281">IF(F300&gt;0,(F301+F309)/F300,"-")</f>
        <v>-</v>
      </c>
      <c r="G310" s="838" t="str">
        <f t="shared" ref="G310" si="282">IF(G300&gt;0,(G301+G309)/G300,"-")</f>
        <v>-</v>
      </c>
      <c r="H310" s="838" t="str">
        <f t="shared" ref="H310" si="283">IF(H300&gt;0,(H301+H309)/H300,"-")</f>
        <v>-</v>
      </c>
      <c r="I310" s="838" t="str">
        <f t="shared" ref="I310" si="284">IF(I300&gt;0,(I301+I309)/I300,"-")</f>
        <v>-</v>
      </c>
      <c r="J310" s="838" t="str">
        <f t="shared" ref="J310" si="285">IF(J300&gt;0,(J301+J309)/J300,"-")</f>
        <v>-</v>
      </c>
      <c r="K310" s="838" t="str">
        <f t="shared" ref="K310" si="286">IF(K300&gt;0,(K301+K309)/K300,"-")</f>
        <v>-</v>
      </c>
      <c r="L310" s="838" t="str">
        <f t="shared" ref="L310" si="287">IF(L300&gt;0,(L301+L309)/L300,"-")</f>
        <v>-</v>
      </c>
      <c r="M310" s="839" t="str">
        <f t="shared" ref="M310" si="288">IF(M300&gt;0,(M301+M309)/M300,"-")</f>
        <v>-</v>
      </c>
      <c r="O310" s="818"/>
    </row>
    <row r="311" spans="1:15" ht="14.4" customHeight="1" x14ac:dyDescent="0.3">
      <c r="A311" s="341" t="s">
        <v>940</v>
      </c>
      <c r="B311" s="979" t="s">
        <v>45</v>
      </c>
      <c r="C311" s="342"/>
      <c r="D311" s="323" t="s">
        <v>412</v>
      </c>
      <c r="E311" s="848" t="s">
        <v>29</v>
      </c>
      <c r="F311" s="849" t="s">
        <v>29</v>
      </c>
      <c r="G311" s="849" t="s">
        <v>29</v>
      </c>
      <c r="H311" s="849" t="s">
        <v>29</v>
      </c>
      <c r="I311" s="849" t="s">
        <v>29</v>
      </c>
      <c r="J311" s="849" t="s">
        <v>29</v>
      </c>
      <c r="K311" s="849" t="s">
        <v>29</v>
      </c>
      <c r="L311" s="849" t="s">
        <v>29</v>
      </c>
      <c r="M311" s="850" t="s">
        <v>29</v>
      </c>
      <c r="O311" s="818"/>
    </row>
    <row r="312" spans="1:15" ht="15" customHeight="1" x14ac:dyDescent="0.3">
      <c r="A312" s="324" t="s">
        <v>252</v>
      </c>
      <c r="B312" s="325" t="s">
        <v>120</v>
      </c>
      <c r="C312" s="326" t="s">
        <v>59</v>
      </c>
      <c r="D312" s="327" t="s">
        <v>95</v>
      </c>
      <c r="E312" s="861">
        <f>+V!E278</f>
        <v>0</v>
      </c>
      <c r="F312" s="861">
        <f>+V!F278</f>
        <v>0</v>
      </c>
      <c r="G312" s="861">
        <f>+V!G278</f>
        <v>0</v>
      </c>
      <c r="H312" s="861">
        <f>+V!H278</f>
        <v>0</v>
      </c>
      <c r="I312" s="861">
        <f>+V!I278</f>
        <v>0</v>
      </c>
      <c r="J312" s="861">
        <f>+V!J278</f>
        <v>0</v>
      </c>
      <c r="K312" s="861">
        <f>+V!K278</f>
        <v>0</v>
      </c>
      <c r="L312" s="861">
        <f>+V!L278</f>
        <v>0</v>
      </c>
      <c r="M312" s="862">
        <f>+V!M278</f>
        <v>0</v>
      </c>
      <c r="O312" s="818"/>
    </row>
    <row r="313" spans="1:15" ht="28.2" customHeight="1" x14ac:dyDescent="0.3">
      <c r="A313" s="324" t="s">
        <v>396</v>
      </c>
      <c r="B313" s="325" t="s">
        <v>96</v>
      </c>
      <c r="C313" s="326" t="s">
        <v>68</v>
      </c>
      <c r="D313" s="327"/>
      <c r="E313" s="437">
        <f>SUM(E314:E320)</f>
        <v>0</v>
      </c>
      <c r="F313" s="437">
        <f t="shared" ref="F313" si="289">SUM(F314:F320)</f>
        <v>0</v>
      </c>
      <c r="G313" s="437">
        <f t="shared" ref="G313" si="290">SUM(G314:G320)</f>
        <v>0</v>
      </c>
      <c r="H313" s="437">
        <f t="shared" ref="H313" si="291">SUM(H314:H320)</f>
        <v>0</v>
      </c>
      <c r="I313" s="437">
        <f t="shared" ref="I313" si="292">SUM(I314:I320)</f>
        <v>0</v>
      </c>
      <c r="J313" s="437">
        <f t="shared" ref="J313" si="293">SUM(J314:J320)</f>
        <v>0</v>
      </c>
      <c r="K313" s="437">
        <f t="shared" ref="K313" si="294">SUM(K314:K320)</f>
        <v>0</v>
      </c>
      <c r="L313" s="437">
        <f t="shared" ref="L313" si="295">SUM(L314:L320)</f>
        <v>0</v>
      </c>
      <c r="M313" s="479">
        <f t="shared" ref="M313" si="296">SUM(M314:M320)</f>
        <v>0</v>
      </c>
      <c r="O313" s="818"/>
    </row>
    <row r="314" spans="1:15" ht="31.8" customHeight="1" x14ac:dyDescent="0.3">
      <c r="A314" s="324" t="s">
        <v>397</v>
      </c>
      <c r="B314" s="325" t="s">
        <v>124</v>
      </c>
      <c r="C314" s="326" t="s">
        <v>68</v>
      </c>
      <c r="D314" s="327" t="s">
        <v>499</v>
      </c>
      <c r="E314" s="437">
        <f>+V!E280</f>
        <v>0</v>
      </c>
      <c r="F314" s="437">
        <f>+V!F280</f>
        <v>0</v>
      </c>
      <c r="G314" s="437">
        <f>+V!G280</f>
        <v>0</v>
      </c>
      <c r="H314" s="437">
        <f>+V!H280</f>
        <v>0</v>
      </c>
      <c r="I314" s="437">
        <f>+V!I280</f>
        <v>0</v>
      </c>
      <c r="J314" s="437">
        <f>+V!J280</f>
        <v>0</v>
      </c>
      <c r="K314" s="437">
        <f>+V!K280</f>
        <v>0</v>
      </c>
      <c r="L314" s="437">
        <f>+V!L280</f>
        <v>0</v>
      </c>
      <c r="M314" s="479">
        <f>+V!M280</f>
        <v>0</v>
      </c>
      <c r="O314" s="818"/>
    </row>
    <row r="315" spans="1:15" ht="26.4" customHeight="1" x14ac:dyDescent="0.3">
      <c r="A315" s="324" t="s">
        <v>398</v>
      </c>
      <c r="B315" s="325" t="s">
        <v>100</v>
      </c>
      <c r="C315" s="326" t="s">
        <v>68</v>
      </c>
      <c r="D315" s="327"/>
      <c r="E315" s="796"/>
      <c r="F315" s="374"/>
      <c r="G315" s="374"/>
      <c r="H315" s="374"/>
      <c r="I315" s="374"/>
      <c r="J315" s="374"/>
      <c r="K315" s="374"/>
      <c r="L315" s="374"/>
      <c r="M315" s="375"/>
      <c r="O315" s="818"/>
    </row>
    <row r="316" spans="1:15" ht="15.6" customHeight="1" x14ac:dyDescent="0.3">
      <c r="A316" s="357" t="s">
        <v>399</v>
      </c>
      <c r="B316" s="328" t="s">
        <v>45</v>
      </c>
      <c r="C316" s="326" t="s">
        <v>68</v>
      </c>
      <c r="D316" s="327" t="s">
        <v>403</v>
      </c>
      <c r="E316" s="796"/>
      <c r="F316" s="374"/>
      <c r="G316" s="374"/>
      <c r="H316" s="374"/>
      <c r="I316" s="374"/>
      <c r="J316" s="374"/>
      <c r="K316" s="374"/>
      <c r="L316" s="374"/>
      <c r="M316" s="375"/>
      <c r="O316" s="818"/>
    </row>
    <row r="317" spans="1:15" ht="15.6" customHeight="1" x14ac:dyDescent="0.3">
      <c r="A317" s="357" t="s">
        <v>400</v>
      </c>
      <c r="B317" s="328" t="s">
        <v>45</v>
      </c>
      <c r="C317" s="326" t="s">
        <v>68</v>
      </c>
      <c r="D317" s="327" t="s">
        <v>403</v>
      </c>
      <c r="E317" s="796"/>
      <c r="F317" s="374"/>
      <c r="G317" s="374"/>
      <c r="H317" s="374"/>
      <c r="I317" s="374"/>
      <c r="J317" s="374"/>
      <c r="K317" s="374"/>
      <c r="L317" s="374"/>
      <c r="M317" s="375"/>
      <c r="O317" s="818"/>
    </row>
    <row r="318" spans="1:15" ht="15.6" customHeight="1" x14ac:dyDescent="0.3">
      <c r="A318" s="357" t="s">
        <v>401</v>
      </c>
      <c r="B318" s="328" t="s">
        <v>45</v>
      </c>
      <c r="C318" s="326" t="s">
        <v>68</v>
      </c>
      <c r="D318" s="327" t="s">
        <v>403</v>
      </c>
      <c r="E318" s="796"/>
      <c r="F318" s="374"/>
      <c r="G318" s="374"/>
      <c r="H318" s="374"/>
      <c r="I318" s="374"/>
      <c r="J318" s="374"/>
      <c r="K318" s="374"/>
      <c r="L318" s="374"/>
      <c r="M318" s="375"/>
      <c r="O318" s="818"/>
    </row>
    <row r="319" spans="1:15" ht="15" customHeight="1" x14ac:dyDescent="0.3">
      <c r="A319" s="357" t="s">
        <v>1308</v>
      </c>
      <c r="B319" s="328" t="s">
        <v>45</v>
      </c>
      <c r="C319" s="326" t="s">
        <v>68</v>
      </c>
      <c r="D319" s="327" t="s">
        <v>403</v>
      </c>
      <c r="E319" s="796"/>
      <c r="F319" s="374"/>
      <c r="G319" s="374"/>
      <c r="H319" s="374"/>
      <c r="I319" s="374"/>
      <c r="J319" s="374"/>
      <c r="K319" s="374"/>
      <c r="L319" s="374"/>
      <c r="M319" s="375"/>
      <c r="O319" s="818"/>
    </row>
    <row r="320" spans="1:15" ht="16.8" customHeight="1" x14ac:dyDescent="0.3">
      <c r="A320" s="357" t="s">
        <v>1309</v>
      </c>
      <c r="B320" s="325" t="s">
        <v>102</v>
      </c>
      <c r="C320" s="326" t="s">
        <v>68</v>
      </c>
      <c r="D320" s="327"/>
      <c r="E320" s="796"/>
      <c r="F320" s="374"/>
      <c r="G320" s="374"/>
      <c r="H320" s="374"/>
      <c r="I320" s="374"/>
      <c r="J320" s="374"/>
      <c r="K320" s="374"/>
      <c r="L320" s="374"/>
      <c r="M320" s="375"/>
      <c r="O320" s="818"/>
    </row>
    <row r="321" spans="1:15" ht="24.6" customHeight="1" x14ac:dyDescent="0.3">
      <c r="A321" s="324" t="s">
        <v>390</v>
      </c>
      <c r="B321" s="325" t="s">
        <v>125</v>
      </c>
      <c r="C321" s="326" t="s">
        <v>68</v>
      </c>
      <c r="D321" s="327" t="s">
        <v>503</v>
      </c>
      <c r="E321" s="437">
        <f>E402*E359/100</f>
        <v>0</v>
      </c>
      <c r="F321" s="437">
        <f t="shared" ref="F321:M321" si="297">F402*F359/100</f>
        <v>0</v>
      </c>
      <c r="G321" s="437">
        <f t="shared" si="297"/>
        <v>0</v>
      </c>
      <c r="H321" s="437">
        <f t="shared" si="297"/>
        <v>0</v>
      </c>
      <c r="I321" s="437">
        <f t="shared" si="297"/>
        <v>0</v>
      </c>
      <c r="J321" s="437">
        <f t="shared" si="297"/>
        <v>0</v>
      </c>
      <c r="K321" s="437">
        <f t="shared" si="297"/>
        <v>0</v>
      </c>
      <c r="L321" s="437">
        <f t="shared" si="297"/>
        <v>0</v>
      </c>
      <c r="M321" s="437">
        <f t="shared" si="297"/>
        <v>0</v>
      </c>
      <c r="O321" s="818"/>
    </row>
    <row r="322" spans="1:15" ht="16.8" customHeight="1" thickBot="1" x14ac:dyDescent="0.35">
      <c r="A322" s="329" t="s">
        <v>391</v>
      </c>
      <c r="B322" s="330" t="s">
        <v>128</v>
      </c>
      <c r="C322" s="331" t="s">
        <v>68</v>
      </c>
      <c r="D322" s="332"/>
      <c r="E322" s="838" t="str">
        <f>IF(E312&gt;0,(E313+E321)/E312,"-")</f>
        <v>-</v>
      </c>
      <c r="F322" s="838" t="str">
        <f t="shared" ref="F322" si="298">IF(F312&gt;0,(F313+F321)/F312,"-")</f>
        <v>-</v>
      </c>
      <c r="G322" s="838" t="str">
        <f t="shared" ref="G322" si="299">IF(G312&gt;0,(G313+G321)/G312,"-")</f>
        <v>-</v>
      </c>
      <c r="H322" s="838" t="str">
        <f t="shared" ref="H322" si="300">IF(H312&gt;0,(H313+H321)/H312,"-")</f>
        <v>-</v>
      </c>
      <c r="I322" s="838" t="str">
        <f t="shared" ref="I322" si="301">IF(I312&gt;0,(I313+I321)/I312,"-")</f>
        <v>-</v>
      </c>
      <c r="J322" s="838" t="str">
        <f t="shared" ref="J322" si="302">IF(J312&gt;0,(J313+J321)/J312,"-")</f>
        <v>-</v>
      </c>
      <c r="K322" s="838" t="str">
        <f t="shared" ref="K322" si="303">IF(K312&gt;0,(K313+K321)/K312,"-")</f>
        <v>-</v>
      </c>
      <c r="L322" s="838" t="str">
        <f t="shared" ref="L322" si="304">IF(L312&gt;0,(L313+L321)/L312,"-")</f>
        <v>-</v>
      </c>
      <c r="M322" s="839" t="str">
        <f t="shared" ref="M322" si="305">IF(M312&gt;0,(M313+M321)/M312,"-")</f>
        <v>-</v>
      </c>
      <c r="O322" s="818"/>
    </row>
    <row r="323" spans="1:15" s="812" customFormat="1" ht="14.4" customHeight="1" x14ac:dyDescent="0.3">
      <c r="A323" s="724" t="s">
        <v>941</v>
      </c>
      <c r="B323" s="979" t="s">
        <v>45</v>
      </c>
      <c r="C323" s="725"/>
      <c r="D323" s="323" t="s">
        <v>410</v>
      </c>
      <c r="E323" s="863" t="s">
        <v>29</v>
      </c>
      <c r="F323" s="726" t="s">
        <v>29</v>
      </c>
      <c r="G323" s="726" t="s">
        <v>29</v>
      </c>
      <c r="H323" s="726" t="s">
        <v>29</v>
      </c>
      <c r="I323" s="726" t="s">
        <v>29</v>
      </c>
      <c r="J323" s="726" t="s">
        <v>29</v>
      </c>
      <c r="K323" s="726" t="s">
        <v>29</v>
      </c>
      <c r="L323" s="726" t="s">
        <v>29</v>
      </c>
      <c r="M323" s="727" t="s">
        <v>29</v>
      </c>
      <c r="O323" s="818"/>
    </row>
    <row r="324" spans="1:15" s="812" customFormat="1" ht="15" customHeight="1" x14ac:dyDescent="0.3">
      <c r="A324" s="357" t="s">
        <v>253</v>
      </c>
      <c r="B324" s="797" t="s">
        <v>120</v>
      </c>
      <c r="C324" s="729" t="s">
        <v>59</v>
      </c>
      <c r="D324" s="327" t="s">
        <v>95</v>
      </c>
      <c r="E324" s="861">
        <f>+V!E282</f>
        <v>0</v>
      </c>
      <c r="F324" s="861">
        <f>+V!F282</f>
        <v>0</v>
      </c>
      <c r="G324" s="861">
        <f>+V!G282</f>
        <v>0</v>
      </c>
      <c r="H324" s="861">
        <f>+V!H282</f>
        <v>0</v>
      </c>
      <c r="I324" s="861">
        <f>+V!I282</f>
        <v>0</v>
      </c>
      <c r="J324" s="861">
        <f>+V!J282</f>
        <v>0</v>
      </c>
      <c r="K324" s="861">
        <f>+V!K282</f>
        <v>0</v>
      </c>
      <c r="L324" s="861">
        <f>+V!L282</f>
        <v>0</v>
      </c>
      <c r="M324" s="862">
        <f>+V!M282</f>
        <v>0</v>
      </c>
      <c r="O324" s="818"/>
    </row>
    <row r="325" spans="1:15" s="812" customFormat="1" ht="28.2" customHeight="1" x14ac:dyDescent="0.3">
      <c r="A325" s="357" t="s">
        <v>363</v>
      </c>
      <c r="B325" s="797" t="s">
        <v>96</v>
      </c>
      <c r="C325" s="729" t="s">
        <v>68</v>
      </c>
      <c r="D325" s="327"/>
      <c r="E325" s="798">
        <f>SUM(E326:E332)</f>
        <v>0</v>
      </c>
      <c r="F325" s="798">
        <f t="shared" ref="F325" si="306">SUM(F326:F332)</f>
        <v>0</v>
      </c>
      <c r="G325" s="798">
        <f t="shared" ref="G325" si="307">SUM(G326:G332)</f>
        <v>0</v>
      </c>
      <c r="H325" s="798">
        <f t="shared" ref="H325" si="308">SUM(H326:H332)</f>
        <v>0</v>
      </c>
      <c r="I325" s="798">
        <f t="shared" ref="I325" si="309">SUM(I326:I332)</f>
        <v>0</v>
      </c>
      <c r="J325" s="798">
        <f t="shared" ref="J325" si="310">SUM(J326:J332)</f>
        <v>0</v>
      </c>
      <c r="K325" s="798">
        <f t="shared" ref="K325" si="311">SUM(K326:K332)</f>
        <v>0</v>
      </c>
      <c r="L325" s="798">
        <f t="shared" ref="L325" si="312">SUM(L326:L332)</f>
        <v>0</v>
      </c>
      <c r="M325" s="799">
        <f t="shared" ref="M325" si="313">SUM(M326:M332)</f>
        <v>0</v>
      </c>
      <c r="O325" s="818"/>
    </row>
    <row r="326" spans="1:15" s="812" customFormat="1" ht="31.8" customHeight="1" x14ac:dyDescent="0.3">
      <c r="A326" s="357" t="s">
        <v>364</v>
      </c>
      <c r="B326" s="797" t="s">
        <v>124</v>
      </c>
      <c r="C326" s="729" t="s">
        <v>68</v>
      </c>
      <c r="D326" s="327" t="s">
        <v>499</v>
      </c>
      <c r="E326" s="798">
        <f>+V!E284</f>
        <v>0</v>
      </c>
      <c r="F326" s="798">
        <f>+V!F284</f>
        <v>0</v>
      </c>
      <c r="G326" s="798">
        <f>+V!G284</f>
        <v>0</v>
      </c>
      <c r="H326" s="798">
        <f>+V!H284</f>
        <v>0</v>
      </c>
      <c r="I326" s="798">
        <f>+V!I284</f>
        <v>0</v>
      </c>
      <c r="J326" s="798">
        <f>+V!J284</f>
        <v>0</v>
      </c>
      <c r="K326" s="798">
        <f>+V!K284</f>
        <v>0</v>
      </c>
      <c r="L326" s="798">
        <f>+V!L284</f>
        <v>0</v>
      </c>
      <c r="M326" s="799">
        <f>+V!M284</f>
        <v>0</v>
      </c>
      <c r="O326" s="818"/>
    </row>
    <row r="327" spans="1:15" s="812" customFormat="1" ht="26.4" customHeight="1" x14ac:dyDescent="0.3">
      <c r="A327" s="357" t="s">
        <v>365</v>
      </c>
      <c r="B327" s="797" t="s">
        <v>100</v>
      </c>
      <c r="C327" s="729" t="s">
        <v>68</v>
      </c>
      <c r="D327" s="327"/>
      <c r="E327" s="796"/>
      <c r="F327" s="374"/>
      <c r="G327" s="374"/>
      <c r="H327" s="374"/>
      <c r="I327" s="374"/>
      <c r="J327" s="374"/>
      <c r="K327" s="374"/>
      <c r="L327" s="374"/>
      <c r="M327" s="375"/>
      <c r="O327" s="818"/>
    </row>
    <row r="328" spans="1:15" s="812" customFormat="1" ht="15.6" customHeight="1" x14ac:dyDescent="0.3">
      <c r="A328" s="357" t="s">
        <v>366</v>
      </c>
      <c r="B328" s="328" t="s">
        <v>45</v>
      </c>
      <c r="C328" s="729" t="s">
        <v>68</v>
      </c>
      <c r="D328" s="327" t="s">
        <v>403</v>
      </c>
      <c r="E328" s="796"/>
      <c r="F328" s="374"/>
      <c r="G328" s="374"/>
      <c r="H328" s="374"/>
      <c r="I328" s="374"/>
      <c r="J328" s="374"/>
      <c r="K328" s="374"/>
      <c r="L328" s="374"/>
      <c r="M328" s="375"/>
      <c r="O328" s="818"/>
    </row>
    <row r="329" spans="1:15" s="812" customFormat="1" ht="15.6" customHeight="1" x14ac:dyDescent="0.3">
      <c r="A329" s="357" t="s">
        <v>1047</v>
      </c>
      <c r="B329" s="328" t="s">
        <v>45</v>
      </c>
      <c r="C329" s="729" t="s">
        <v>68</v>
      </c>
      <c r="D329" s="327" t="s">
        <v>403</v>
      </c>
      <c r="E329" s="796"/>
      <c r="F329" s="374"/>
      <c r="G329" s="374"/>
      <c r="H329" s="374"/>
      <c r="I329" s="374"/>
      <c r="J329" s="374"/>
      <c r="K329" s="374"/>
      <c r="L329" s="374"/>
      <c r="M329" s="375"/>
      <c r="O329" s="818"/>
    </row>
    <row r="330" spans="1:15" s="812" customFormat="1" ht="15.6" customHeight="1" x14ac:dyDescent="0.3">
      <c r="A330" s="357" t="s">
        <v>1048</v>
      </c>
      <c r="B330" s="328" t="s">
        <v>45</v>
      </c>
      <c r="C330" s="729" t="s">
        <v>68</v>
      </c>
      <c r="D330" s="327" t="s">
        <v>403</v>
      </c>
      <c r="E330" s="796"/>
      <c r="F330" s="374"/>
      <c r="G330" s="374"/>
      <c r="H330" s="374"/>
      <c r="I330" s="374"/>
      <c r="J330" s="374"/>
      <c r="K330" s="374"/>
      <c r="L330" s="374"/>
      <c r="M330" s="375"/>
      <c r="O330" s="818"/>
    </row>
    <row r="331" spans="1:15" s="812" customFormat="1" ht="15" customHeight="1" x14ac:dyDescent="0.3">
      <c r="A331" s="357" t="s">
        <v>1310</v>
      </c>
      <c r="B331" s="328" t="s">
        <v>45</v>
      </c>
      <c r="C331" s="729" t="s">
        <v>68</v>
      </c>
      <c r="D331" s="327" t="s">
        <v>403</v>
      </c>
      <c r="E331" s="796"/>
      <c r="F331" s="374"/>
      <c r="G331" s="374"/>
      <c r="H331" s="374"/>
      <c r="I331" s="374"/>
      <c r="J331" s="374"/>
      <c r="K331" s="374"/>
      <c r="L331" s="374"/>
      <c r="M331" s="375"/>
      <c r="O331" s="818"/>
    </row>
    <row r="332" spans="1:15" s="812" customFormat="1" ht="16.8" customHeight="1" x14ac:dyDescent="0.3">
      <c r="A332" s="357" t="s">
        <v>1311</v>
      </c>
      <c r="B332" s="797" t="s">
        <v>102</v>
      </c>
      <c r="C332" s="729" t="s">
        <v>68</v>
      </c>
      <c r="D332" s="327"/>
      <c r="E332" s="796"/>
      <c r="F332" s="374"/>
      <c r="G332" s="374"/>
      <c r="H332" s="374"/>
      <c r="I332" s="374"/>
      <c r="J332" s="374"/>
      <c r="K332" s="374"/>
      <c r="L332" s="374"/>
      <c r="M332" s="375"/>
      <c r="O332" s="818"/>
    </row>
    <row r="333" spans="1:15" s="812" customFormat="1" ht="24.6" customHeight="1" x14ac:dyDescent="0.3">
      <c r="A333" s="357" t="s">
        <v>367</v>
      </c>
      <c r="B333" s="797" t="s">
        <v>125</v>
      </c>
      <c r="C333" s="729" t="s">
        <v>68</v>
      </c>
      <c r="D333" s="327" t="s">
        <v>502</v>
      </c>
      <c r="E333" s="798">
        <f>E403*E359/100</f>
        <v>0</v>
      </c>
      <c r="F333" s="798">
        <f t="shared" ref="F333:M333" si="314">F403*F359/100</f>
        <v>0</v>
      </c>
      <c r="G333" s="798">
        <f t="shared" si="314"/>
        <v>0</v>
      </c>
      <c r="H333" s="798">
        <f t="shared" si="314"/>
        <v>0</v>
      </c>
      <c r="I333" s="798">
        <f t="shared" si="314"/>
        <v>0</v>
      </c>
      <c r="J333" s="798">
        <f t="shared" si="314"/>
        <v>0</v>
      </c>
      <c r="K333" s="798">
        <f t="shared" si="314"/>
        <v>0</v>
      </c>
      <c r="L333" s="798">
        <f t="shared" si="314"/>
        <v>0</v>
      </c>
      <c r="M333" s="798">
        <f t="shared" si="314"/>
        <v>0</v>
      </c>
      <c r="O333" s="818"/>
    </row>
    <row r="334" spans="1:15" s="812" customFormat="1" ht="16.8" customHeight="1" thickBot="1" x14ac:dyDescent="0.35">
      <c r="A334" s="783" t="s">
        <v>368</v>
      </c>
      <c r="B334" s="358" t="s">
        <v>128</v>
      </c>
      <c r="C334" s="800" t="s">
        <v>68</v>
      </c>
      <c r="D334" s="332"/>
      <c r="E334" s="864" t="str">
        <f>IF(E324&gt;0,(E325+E333)/E324,"-")</f>
        <v>-</v>
      </c>
      <c r="F334" s="864" t="str">
        <f t="shared" ref="F334" si="315">IF(F324&gt;0,(F325+F333)/F324,"-")</f>
        <v>-</v>
      </c>
      <c r="G334" s="864" t="str">
        <f t="shared" ref="G334" si="316">IF(G324&gt;0,(G325+G333)/G324,"-")</f>
        <v>-</v>
      </c>
      <c r="H334" s="864" t="str">
        <f t="shared" ref="H334" si="317">IF(H324&gt;0,(H325+H333)/H324,"-")</f>
        <v>-</v>
      </c>
      <c r="I334" s="864" t="str">
        <f t="shared" ref="I334" si="318">IF(I324&gt;0,(I325+I333)/I324,"-")</f>
        <v>-</v>
      </c>
      <c r="J334" s="864" t="str">
        <f t="shared" ref="J334" si="319">IF(J324&gt;0,(J325+J333)/J324,"-")</f>
        <v>-</v>
      </c>
      <c r="K334" s="864" t="str">
        <f t="shared" ref="K334" si="320">IF(K324&gt;0,(K325+K333)/K324,"-")</f>
        <v>-</v>
      </c>
      <c r="L334" s="864" t="str">
        <f t="shared" ref="L334" si="321">IF(L324&gt;0,(L325+L333)/L324,"-")</f>
        <v>-</v>
      </c>
      <c r="M334" s="865" t="str">
        <f t="shared" ref="M334" si="322">IF(M324&gt;0,(M325+M333)/M324,"-")</f>
        <v>-</v>
      </c>
      <c r="O334" s="818"/>
    </row>
    <row r="335" spans="1:15" s="812" customFormat="1" ht="14.4" customHeight="1" x14ac:dyDescent="0.3">
      <c r="A335" s="724" t="s">
        <v>1049</v>
      </c>
      <c r="B335" s="979" t="s">
        <v>45</v>
      </c>
      <c r="C335" s="725"/>
      <c r="D335" s="323" t="s">
        <v>1332</v>
      </c>
      <c r="E335" s="863" t="s">
        <v>29</v>
      </c>
      <c r="F335" s="726" t="s">
        <v>29</v>
      </c>
      <c r="G335" s="726" t="s">
        <v>29</v>
      </c>
      <c r="H335" s="726" t="s">
        <v>29</v>
      </c>
      <c r="I335" s="726" t="s">
        <v>29</v>
      </c>
      <c r="J335" s="726" t="s">
        <v>29</v>
      </c>
      <c r="K335" s="726" t="s">
        <v>29</v>
      </c>
      <c r="L335" s="726" t="s">
        <v>29</v>
      </c>
      <c r="M335" s="727" t="s">
        <v>29</v>
      </c>
      <c r="O335" s="818"/>
    </row>
    <row r="336" spans="1:15" s="812" customFormat="1" ht="15" customHeight="1" x14ac:dyDescent="0.3">
      <c r="A336" s="357" t="s">
        <v>1050</v>
      </c>
      <c r="B336" s="797" t="s">
        <v>120</v>
      </c>
      <c r="C336" s="729" t="s">
        <v>59</v>
      </c>
      <c r="D336" s="327" t="s">
        <v>95</v>
      </c>
      <c r="E336" s="861">
        <f>+V!E286</f>
        <v>0</v>
      </c>
      <c r="F336" s="861">
        <f>+V!F286</f>
        <v>0</v>
      </c>
      <c r="G336" s="861">
        <f>+V!G286</f>
        <v>0</v>
      </c>
      <c r="H336" s="861">
        <f>+V!H286</f>
        <v>0</v>
      </c>
      <c r="I336" s="861">
        <f>+V!I286</f>
        <v>0</v>
      </c>
      <c r="J336" s="861">
        <f>+V!J286</f>
        <v>0</v>
      </c>
      <c r="K336" s="861">
        <f>+V!K286</f>
        <v>0</v>
      </c>
      <c r="L336" s="861">
        <f>+V!L286</f>
        <v>0</v>
      </c>
      <c r="M336" s="861">
        <f>+V!M286</f>
        <v>0</v>
      </c>
      <c r="O336" s="818"/>
    </row>
    <row r="337" spans="1:15" s="812" customFormat="1" ht="28.2" customHeight="1" x14ac:dyDescent="0.3">
      <c r="A337" s="357" t="s">
        <v>1051</v>
      </c>
      <c r="B337" s="797" t="s">
        <v>96</v>
      </c>
      <c r="C337" s="729" t="s">
        <v>68</v>
      </c>
      <c r="D337" s="327"/>
      <c r="E337" s="798">
        <f>SUM(E338:E344)</f>
        <v>0</v>
      </c>
      <c r="F337" s="798">
        <f t="shared" ref="F337:M337" si="323">SUM(F338:F344)</f>
        <v>0</v>
      </c>
      <c r="G337" s="798">
        <f t="shared" si="323"/>
        <v>0</v>
      </c>
      <c r="H337" s="798">
        <f t="shared" si="323"/>
        <v>0</v>
      </c>
      <c r="I337" s="798">
        <f t="shared" si="323"/>
        <v>0</v>
      </c>
      <c r="J337" s="798">
        <f t="shared" si="323"/>
        <v>0</v>
      </c>
      <c r="K337" s="798">
        <f t="shared" si="323"/>
        <v>0</v>
      </c>
      <c r="L337" s="798">
        <f t="shared" si="323"/>
        <v>0</v>
      </c>
      <c r="M337" s="799">
        <f t="shared" si="323"/>
        <v>0</v>
      </c>
      <c r="O337" s="818"/>
    </row>
    <row r="338" spans="1:15" s="812" customFormat="1" ht="31.8" customHeight="1" x14ac:dyDescent="0.3">
      <c r="A338" s="357" t="s">
        <v>1314</v>
      </c>
      <c r="B338" s="797" t="s">
        <v>124</v>
      </c>
      <c r="C338" s="729" t="s">
        <v>68</v>
      </c>
      <c r="D338" s="327" t="s">
        <v>499</v>
      </c>
      <c r="E338" s="798">
        <f>+V!E288</f>
        <v>0</v>
      </c>
      <c r="F338" s="798">
        <f>+V!F288</f>
        <v>0</v>
      </c>
      <c r="G338" s="798">
        <f>+V!G288</f>
        <v>0</v>
      </c>
      <c r="H338" s="798">
        <f>+V!H288</f>
        <v>0</v>
      </c>
      <c r="I338" s="798">
        <f>+V!I288</f>
        <v>0</v>
      </c>
      <c r="J338" s="798">
        <f>+V!J288</f>
        <v>0</v>
      </c>
      <c r="K338" s="798">
        <f>+V!K288</f>
        <v>0</v>
      </c>
      <c r="L338" s="798">
        <f>+V!L288</f>
        <v>0</v>
      </c>
      <c r="M338" s="798">
        <f>+V!M288</f>
        <v>0</v>
      </c>
      <c r="O338" s="818"/>
    </row>
    <row r="339" spans="1:15" s="812" customFormat="1" ht="26.4" customHeight="1" x14ac:dyDescent="0.3">
      <c r="A339" s="357" t="s">
        <v>1315</v>
      </c>
      <c r="B339" s="797" t="s">
        <v>100</v>
      </c>
      <c r="C339" s="729" t="s">
        <v>68</v>
      </c>
      <c r="D339" s="327"/>
      <c r="E339" s="796"/>
      <c r="F339" s="374"/>
      <c r="G339" s="374"/>
      <c r="H339" s="374"/>
      <c r="I339" s="374"/>
      <c r="J339" s="374"/>
      <c r="K339" s="374"/>
      <c r="L339" s="374"/>
      <c r="M339" s="375"/>
      <c r="O339" s="818"/>
    </row>
    <row r="340" spans="1:15" s="812" customFormat="1" ht="15.6" customHeight="1" x14ac:dyDescent="0.3">
      <c r="A340" s="357" t="s">
        <v>1316</v>
      </c>
      <c r="B340" s="930" t="s">
        <v>45</v>
      </c>
      <c r="C340" s="729" t="s">
        <v>68</v>
      </c>
      <c r="D340" s="327" t="s">
        <v>403</v>
      </c>
      <c r="E340" s="796"/>
      <c r="F340" s="374"/>
      <c r="G340" s="374"/>
      <c r="H340" s="374"/>
      <c r="I340" s="374"/>
      <c r="J340" s="374"/>
      <c r="K340" s="374"/>
      <c r="L340" s="374"/>
      <c r="M340" s="375"/>
      <c r="O340" s="818"/>
    </row>
    <row r="341" spans="1:15" s="812" customFormat="1" ht="15.6" customHeight="1" x14ac:dyDescent="0.3">
      <c r="A341" s="357" t="s">
        <v>1317</v>
      </c>
      <c r="B341" s="930" t="s">
        <v>45</v>
      </c>
      <c r="C341" s="729" t="s">
        <v>68</v>
      </c>
      <c r="D341" s="327" t="s">
        <v>403</v>
      </c>
      <c r="E341" s="796"/>
      <c r="F341" s="374"/>
      <c r="G341" s="374"/>
      <c r="H341" s="374"/>
      <c r="I341" s="374"/>
      <c r="J341" s="374"/>
      <c r="K341" s="374"/>
      <c r="L341" s="374"/>
      <c r="M341" s="375"/>
      <c r="O341" s="818"/>
    </row>
    <row r="342" spans="1:15" s="812" customFormat="1" ht="15.6" customHeight="1" x14ac:dyDescent="0.3">
      <c r="A342" s="357" t="s">
        <v>1318</v>
      </c>
      <c r="B342" s="930" t="s">
        <v>45</v>
      </c>
      <c r="C342" s="729" t="s">
        <v>68</v>
      </c>
      <c r="D342" s="327" t="s">
        <v>403</v>
      </c>
      <c r="E342" s="796"/>
      <c r="F342" s="374"/>
      <c r="G342" s="374"/>
      <c r="H342" s="374"/>
      <c r="I342" s="374"/>
      <c r="J342" s="374"/>
      <c r="K342" s="374"/>
      <c r="L342" s="374"/>
      <c r="M342" s="375"/>
      <c r="O342" s="818"/>
    </row>
    <row r="343" spans="1:15" s="812" customFormat="1" ht="15" customHeight="1" x14ac:dyDescent="0.3">
      <c r="A343" s="357" t="s">
        <v>1319</v>
      </c>
      <c r="B343" s="930" t="s">
        <v>45</v>
      </c>
      <c r="C343" s="729" t="s">
        <v>68</v>
      </c>
      <c r="D343" s="327" t="s">
        <v>403</v>
      </c>
      <c r="E343" s="796"/>
      <c r="F343" s="374"/>
      <c r="G343" s="374"/>
      <c r="H343" s="374"/>
      <c r="I343" s="374"/>
      <c r="J343" s="374"/>
      <c r="K343" s="374"/>
      <c r="L343" s="374"/>
      <c r="M343" s="375"/>
      <c r="O343" s="818"/>
    </row>
    <row r="344" spans="1:15" s="812" customFormat="1" ht="16.8" customHeight="1" x14ac:dyDescent="0.3">
      <c r="A344" s="357" t="s">
        <v>1320</v>
      </c>
      <c r="B344" s="797" t="s">
        <v>102</v>
      </c>
      <c r="C344" s="729" t="s">
        <v>68</v>
      </c>
      <c r="D344" s="327"/>
      <c r="E344" s="796"/>
      <c r="F344" s="374"/>
      <c r="G344" s="374"/>
      <c r="H344" s="374"/>
      <c r="I344" s="374"/>
      <c r="J344" s="374"/>
      <c r="K344" s="374"/>
      <c r="L344" s="374"/>
      <c r="M344" s="375"/>
      <c r="O344" s="818"/>
    </row>
    <row r="345" spans="1:15" s="812" customFormat="1" ht="24.6" customHeight="1" x14ac:dyDescent="0.3">
      <c r="A345" s="357" t="s">
        <v>1313</v>
      </c>
      <c r="B345" s="797" t="s">
        <v>125</v>
      </c>
      <c r="C345" s="729" t="s">
        <v>68</v>
      </c>
      <c r="D345" s="327" t="s">
        <v>502</v>
      </c>
      <c r="E345" s="798">
        <f>E404*E359/100</f>
        <v>0</v>
      </c>
      <c r="F345" s="798">
        <f t="shared" ref="F345:M345" si="324">F404*F359/100</f>
        <v>0</v>
      </c>
      <c r="G345" s="798">
        <f t="shared" si="324"/>
        <v>0</v>
      </c>
      <c r="H345" s="798">
        <f t="shared" si="324"/>
        <v>0</v>
      </c>
      <c r="I345" s="798">
        <f t="shared" si="324"/>
        <v>0</v>
      </c>
      <c r="J345" s="798">
        <f t="shared" si="324"/>
        <v>0</v>
      </c>
      <c r="K345" s="798">
        <f t="shared" si="324"/>
        <v>0</v>
      </c>
      <c r="L345" s="798">
        <f t="shared" si="324"/>
        <v>0</v>
      </c>
      <c r="M345" s="798">
        <f t="shared" si="324"/>
        <v>0</v>
      </c>
      <c r="O345" s="818"/>
    </row>
    <row r="346" spans="1:15" s="812" customFormat="1" ht="16.8" customHeight="1" x14ac:dyDescent="0.3">
      <c r="A346" s="950" t="s">
        <v>1321</v>
      </c>
      <c r="B346" s="941" t="s">
        <v>128</v>
      </c>
      <c r="C346" s="942" t="s">
        <v>68</v>
      </c>
      <c r="D346" s="943"/>
      <c r="E346" s="944" t="str">
        <f>IF(E336&gt;0,(E337+E345)/E336,"-")</f>
        <v>-</v>
      </c>
      <c r="F346" s="944" t="str">
        <f t="shared" ref="F346:M346" si="325">IF(F336&gt;0,(F337+F345)/F336,"-")</f>
        <v>-</v>
      </c>
      <c r="G346" s="944" t="str">
        <f t="shared" si="325"/>
        <v>-</v>
      </c>
      <c r="H346" s="944" t="str">
        <f t="shared" si="325"/>
        <v>-</v>
      </c>
      <c r="I346" s="944" t="str">
        <f t="shared" si="325"/>
        <v>-</v>
      </c>
      <c r="J346" s="944" t="str">
        <f t="shared" si="325"/>
        <v>-</v>
      </c>
      <c r="K346" s="944" t="str">
        <f t="shared" si="325"/>
        <v>-</v>
      </c>
      <c r="L346" s="944" t="str">
        <f t="shared" si="325"/>
        <v>-</v>
      </c>
      <c r="M346" s="945" t="str">
        <f t="shared" si="325"/>
        <v>-</v>
      </c>
      <c r="O346" s="818"/>
    </row>
    <row r="347" spans="1:15" s="812" customFormat="1" ht="16.8" customHeight="1" x14ac:dyDescent="0.3">
      <c r="A347" s="784"/>
      <c r="B347" s="789"/>
      <c r="C347" s="790"/>
      <c r="D347" s="785"/>
      <c r="E347" s="958"/>
      <c r="F347" s="958"/>
      <c r="G347" s="958"/>
      <c r="H347" s="958"/>
      <c r="I347" s="958"/>
      <c r="J347" s="958"/>
      <c r="K347" s="958"/>
      <c r="L347" s="958"/>
      <c r="M347" s="959"/>
      <c r="O347" s="818"/>
    </row>
    <row r="348" spans="1:15" ht="49.2" customHeight="1" x14ac:dyDescent="0.3">
      <c r="A348" s="980" t="s">
        <v>1094</v>
      </c>
      <c r="B348" s="981" t="s">
        <v>130</v>
      </c>
      <c r="C348" s="982"/>
      <c r="D348" s="983" t="s">
        <v>131</v>
      </c>
      <c r="E348" s="984" t="s">
        <v>29</v>
      </c>
      <c r="F348" s="985" t="s">
        <v>29</v>
      </c>
      <c r="G348" s="985" t="s">
        <v>29</v>
      </c>
      <c r="H348" s="985" t="s">
        <v>29</v>
      </c>
      <c r="I348" s="985" t="s">
        <v>29</v>
      </c>
      <c r="J348" s="985" t="s">
        <v>29</v>
      </c>
      <c r="K348" s="985" t="s">
        <v>29</v>
      </c>
      <c r="L348" s="985" t="s">
        <v>29</v>
      </c>
      <c r="M348" s="986" t="s">
        <v>29</v>
      </c>
      <c r="O348" s="818"/>
    </row>
    <row r="349" spans="1:15" ht="38.4" customHeight="1" x14ac:dyDescent="0.3">
      <c r="A349" s="357" t="s">
        <v>1322</v>
      </c>
      <c r="B349" s="325" t="s">
        <v>96</v>
      </c>
      <c r="C349" s="326" t="s">
        <v>68</v>
      </c>
      <c r="D349" s="327"/>
      <c r="E349" s="437">
        <f>SUM(E350:E357)</f>
        <v>0</v>
      </c>
      <c r="F349" s="437">
        <f t="shared" ref="F349:M349" si="326">SUM(F350:F357)</f>
        <v>0</v>
      </c>
      <c r="G349" s="437">
        <f t="shared" si="326"/>
        <v>0</v>
      </c>
      <c r="H349" s="437">
        <f t="shared" si="326"/>
        <v>0</v>
      </c>
      <c r="I349" s="437">
        <f t="shared" si="326"/>
        <v>0</v>
      </c>
      <c r="J349" s="437">
        <f t="shared" si="326"/>
        <v>0</v>
      </c>
      <c r="K349" s="437">
        <f t="shared" si="326"/>
        <v>0</v>
      </c>
      <c r="L349" s="437">
        <f t="shared" si="326"/>
        <v>0</v>
      </c>
      <c r="M349" s="479">
        <f t="shared" si="326"/>
        <v>0</v>
      </c>
      <c r="O349" s="818"/>
    </row>
    <row r="350" spans="1:15" x14ac:dyDescent="0.3">
      <c r="A350" s="357" t="s">
        <v>1323</v>
      </c>
      <c r="B350" s="325" t="s">
        <v>132</v>
      </c>
      <c r="C350" s="326" t="s">
        <v>68</v>
      </c>
      <c r="D350" s="327"/>
      <c r="E350" s="796"/>
      <c r="F350" s="374"/>
      <c r="G350" s="374"/>
      <c r="H350" s="374"/>
      <c r="I350" s="374"/>
      <c r="J350" s="374"/>
      <c r="K350" s="374"/>
      <c r="L350" s="374"/>
      <c r="M350" s="375"/>
      <c r="O350" s="818"/>
    </row>
    <row r="351" spans="1:15" ht="16.8" customHeight="1" x14ac:dyDescent="0.3">
      <c r="A351" s="357" t="s">
        <v>1324</v>
      </c>
      <c r="B351" s="325" t="s">
        <v>133</v>
      </c>
      <c r="C351" s="326" t="s">
        <v>68</v>
      </c>
      <c r="D351" s="327"/>
      <c r="E351" s="796"/>
      <c r="F351" s="374"/>
      <c r="G351" s="374"/>
      <c r="H351" s="374"/>
      <c r="I351" s="374"/>
      <c r="J351" s="374"/>
      <c r="K351" s="374"/>
      <c r="L351" s="374"/>
      <c r="M351" s="375"/>
      <c r="O351" s="818"/>
    </row>
    <row r="352" spans="1:15" ht="27" customHeight="1" x14ac:dyDescent="0.3">
      <c r="A352" s="357" t="s">
        <v>1325</v>
      </c>
      <c r="B352" s="325" t="s">
        <v>100</v>
      </c>
      <c r="C352" s="326" t="s">
        <v>68</v>
      </c>
      <c r="D352" s="327"/>
      <c r="E352" s="796"/>
      <c r="F352" s="374"/>
      <c r="G352" s="374"/>
      <c r="H352" s="374"/>
      <c r="I352" s="374"/>
      <c r="J352" s="374"/>
      <c r="K352" s="374"/>
      <c r="L352" s="374"/>
      <c r="M352" s="375"/>
      <c r="O352" s="818"/>
    </row>
    <row r="353" spans="1:15" ht="15" customHeight="1" x14ac:dyDescent="0.3">
      <c r="A353" s="357" t="s">
        <v>1326</v>
      </c>
      <c r="B353" s="347" t="s">
        <v>45</v>
      </c>
      <c r="C353" s="326" t="s">
        <v>68</v>
      </c>
      <c r="D353" s="348" t="s">
        <v>403</v>
      </c>
      <c r="E353" s="796"/>
      <c r="F353" s="374"/>
      <c r="G353" s="374"/>
      <c r="H353" s="374"/>
      <c r="I353" s="374"/>
      <c r="J353" s="374"/>
      <c r="K353" s="374"/>
      <c r="L353" s="374"/>
      <c r="M353" s="375"/>
      <c r="O353" s="818"/>
    </row>
    <row r="354" spans="1:15" ht="15" customHeight="1" x14ac:dyDescent="0.3">
      <c r="A354" s="357" t="s">
        <v>1327</v>
      </c>
      <c r="B354" s="347" t="s">
        <v>45</v>
      </c>
      <c r="C354" s="326" t="s">
        <v>68</v>
      </c>
      <c r="D354" s="348" t="s">
        <v>403</v>
      </c>
      <c r="E354" s="796"/>
      <c r="F354" s="374"/>
      <c r="G354" s="374"/>
      <c r="H354" s="374"/>
      <c r="I354" s="374"/>
      <c r="J354" s="374"/>
      <c r="K354" s="374"/>
      <c r="L354" s="374"/>
      <c r="M354" s="375"/>
      <c r="O354" s="818"/>
    </row>
    <row r="355" spans="1:15" ht="15" customHeight="1" x14ac:dyDescent="0.3">
      <c r="A355" s="357" t="s">
        <v>1328</v>
      </c>
      <c r="B355" s="347" t="s">
        <v>45</v>
      </c>
      <c r="C355" s="326" t="s">
        <v>68</v>
      </c>
      <c r="D355" s="348" t="s">
        <v>403</v>
      </c>
      <c r="E355" s="796"/>
      <c r="F355" s="374"/>
      <c r="G355" s="374"/>
      <c r="H355" s="374"/>
      <c r="I355" s="374"/>
      <c r="J355" s="374"/>
      <c r="K355" s="374"/>
      <c r="L355" s="374"/>
      <c r="M355" s="375"/>
      <c r="O355" s="818"/>
    </row>
    <row r="356" spans="1:15" ht="15" customHeight="1" x14ac:dyDescent="0.3">
      <c r="A356" s="357" t="s">
        <v>1329</v>
      </c>
      <c r="B356" s="347" t="s">
        <v>45</v>
      </c>
      <c r="C356" s="326" t="s">
        <v>68</v>
      </c>
      <c r="D356" s="348" t="s">
        <v>403</v>
      </c>
      <c r="E356" s="796"/>
      <c r="F356" s="374"/>
      <c r="G356" s="374"/>
      <c r="H356" s="374"/>
      <c r="I356" s="374"/>
      <c r="J356" s="374"/>
      <c r="K356" s="374"/>
      <c r="L356" s="374"/>
      <c r="M356" s="375"/>
      <c r="O356" s="818"/>
    </row>
    <row r="357" spans="1:15" ht="29.4" customHeight="1" x14ac:dyDescent="0.3">
      <c r="A357" s="357" t="s">
        <v>1330</v>
      </c>
      <c r="B357" s="325" t="s">
        <v>102</v>
      </c>
      <c r="C357" s="326" t="s">
        <v>68</v>
      </c>
      <c r="D357" s="327"/>
      <c r="E357" s="796"/>
      <c r="F357" s="374"/>
      <c r="G357" s="374"/>
      <c r="H357" s="374"/>
      <c r="I357" s="374"/>
      <c r="J357" s="374"/>
      <c r="K357" s="374"/>
      <c r="L357" s="374"/>
      <c r="M357" s="375"/>
      <c r="O357" s="818"/>
    </row>
    <row r="358" spans="1:15" ht="31.2" customHeight="1" thickBot="1" x14ac:dyDescent="0.35">
      <c r="A358" s="783" t="s">
        <v>1331</v>
      </c>
      <c r="B358" s="330" t="s">
        <v>134</v>
      </c>
      <c r="C358" s="331" t="s">
        <v>68</v>
      </c>
      <c r="D358" s="332" t="s">
        <v>1334</v>
      </c>
      <c r="E358" s="838">
        <f>E406*E359/100</f>
        <v>0</v>
      </c>
      <c r="F358" s="838">
        <f t="shared" ref="F358:M358" si="327">F406*F359/100</f>
        <v>0</v>
      </c>
      <c r="G358" s="838">
        <f t="shared" si="327"/>
        <v>0</v>
      </c>
      <c r="H358" s="838">
        <f t="shared" si="327"/>
        <v>0</v>
      </c>
      <c r="I358" s="838">
        <f t="shared" si="327"/>
        <v>0</v>
      </c>
      <c r="J358" s="838">
        <f t="shared" si="327"/>
        <v>0</v>
      </c>
      <c r="K358" s="838">
        <f t="shared" si="327"/>
        <v>0</v>
      </c>
      <c r="L358" s="838">
        <f t="shared" si="327"/>
        <v>0</v>
      </c>
      <c r="M358" s="838">
        <f t="shared" si="327"/>
        <v>0</v>
      </c>
      <c r="O358" s="818"/>
    </row>
    <row r="359" spans="1:15" s="819" customFormat="1" ht="45" customHeight="1" x14ac:dyDescent="0.3">
      <c r="A359" s="349">
        <v>6</v>
      </c>
      <c r="B359" s="350" t="s">
        <v>135</v>
      </c>
      <c r="C359" s="351" t="s">
        <v>68</v>
      </c>
      <c r="D359" s="352" t="s">
        <v>136</v>
      </c>
      <c r="E359" s="369">
        <f>SUM(E360:E368)</f>
        <v>0</v>
      </c>
      <c r="F359" s="369">
        <f t="shared" ref="F359:M359" si="328">SUM(F360:F368)</f>
        <v>0</v>
      </c>
      <c r="G359" s="369">
        <f t="shared" si="328"/>
        <v>0</v>
      </c>
      <c r="H359" s="369">
        <f t="shared" si="328"/>
        <v>0</v>
      </c>
      <c r="I359" s="369">
        <f t="shared" si="328"/>
        <v>0</v>
      </c>
      <c r="J359" s="369">
        <f t="shared" si="328"/>
        <v>0</v>
      </c>
      <c r="K359" s="369">
        <f t="shared" si="328"/>
        <v>0</v>
      </c>
      <c r="L359" s="369">
        <f t="shared" si="328"/>
        <v>0</v>
      </c>
      <c r="M359" s="482">
        <f t="shared" si="328"/>
        <v>0</v>
      </c>
      <c r="O359" s="818"/>
    </row>
    <row r="360" spans="1:15" x14ac:dyDescent="0.3">
      <c r="A360" s="324" t="s">
        <v>1052</v>
      </c>
      <c r="B360" s="325" t="s">
        <v>139</v>
      </c>
      <c r="C360" s="326" t="s">
        <v>68</v>
      </c>
      <c r="D360" s="327"/>
      <c r="E360" s="796"/>
      <c r="F360" s="374"/>
      <c r="G360" s="374"/>
      <c r="H360" s="374"/>
      <c r="I360" s="374"/>
      <c r="J360" s="374"/>
      <c r="K360" s="374"/>
      <c r="L360" s="374"/>
      <c r="M360" s="375"/>
      <c r="O360" s="818"/>
    </row>
    <row r="361" spans="1:15" ht="15.6" customHeight="1" x14ac:dyDescent="0.3">
      <c r="A361" s="324" t="s">
        <v>137</v>
      </c>
      <c r="B361" s="325" t="s">
        <v>140</v>
      </c>
      <c r="C361" s="326" t="s">
        <v>68</v>
      </c>
      <c r="D361" s="327"/>
      <c r="E361" s="796"/>
      <c r="F361" s="374"/>
      <c r="G361" s="374"/>
      <c r="H361" s="374"/>
      <c r="I361" s="374"/>
      <c r="J361" s="374"/>
      <c r="K361" s="374"/>
      <c r="L361" s="374"/>
      <c r="M361" s="375"/>
      <c r="O361" s="818"/>
    </row>
    <row r="362" spans="1:15" x14ac:dyDescent="0.3">
      <c r="A362" s="324" t="s">
        <v>1053</v>
      </c>
      <c r="B362" s="325" t="s">
        <v>141</v>
      </c>
      <c r="C362" s="326" t="s">
        <v>68</v>
      </c>
      <c r="D362" s="327"/>
      <c r="E362" s="796"/>
      <c r="F362" s="374"/>
      <c r="G362" s="374"/>
      <c r="H362" s="374"/>
      <c r="I362" s="374"/>
      <c r="J362" s="374"/>
      <c r="K362" s="374"/>
      <c r="L362" s="374"/>
      <c r="M362" s="375"/>
      <c r="O362" s="818"/>
    </row>
    <row r="363" spans="1:15" x14ac:dyDescent="0.3">
      <c r="A363" s="324" t="s">
        <v>138</v>
      </c>
      <c r="B363" s="325" t="s">
        <v>132</v>
      </c>
      <c r="C363" s="326" t="s">
        <v>68</v>
      </c>
      <c r="D363" s="327"/>
      <c r="E363" s="373"/>
      <c r="F363" s="374"/>
      <c r="G363" s="374"/>
      <c r="H363" s="374"/>
      <c r="I363" s="374"/>
      <c r="J363" s="374"/>
      <c r="K363" s="374"/>
      <c r="L363" s="374"/>
      <c r="M363" s="375"/>
      <c r="O363" s="818"/>
    </row>
    <row r="364" spans="1:15" x14ac:dyDescent="0.3">
      <c r="A364" s="357" t="s">
        <v>1054</v>
      </c>
      <c r="B364" s="328" t="s">
        <v>45</v>
      </c>
      <c r="C364" s="326" t="s">
        <v>68</v>
      </c>
      <c r="D364" s="327" t="s">
        <v>413</v>
      </c>
      <c r="E364" s="373"/>
      <c r="F364" s="374"/>
      <c r="G364" s="374"/>
      <c r="H364" s="374"/>
      <c r="I364" s="374"/>
      <c r="J364" s="374"/>
      <c r="K364" s="374"/>
      <c r="L364" s="374"/>
      <c r="M364" s="375"/>
      <c r="O364" s="818"/>
    </row>
    <row r="365" spans="1:15" x14ac:dyDescent="0.3">
      <c r="A365" s="357" t="s">
        <v>1055</v>
      </c>
      <c r="B365" s="328" t="s">
        <v>45</v>
      </c>
      <c r="C365" s="326" t="s">
        <v>68</v>
      </c>
      <c r="D365" s="327" t="s">
        <v>413</v>
      </c>
      <c r="E365" s="373"/>
      <c r="F365" s="374"/>
      <c r="G365" s="374"/>
      <c r="H365" s="374"/>
      <c r="I365" s="374"/>
      <c r="J365" s="374"/>
      <c r="K365" s="374"/>
      <c r="L365" s="374"/>
      <c r="M365" s="375"/>
      <c r="O365" s="818"/>
    </row>
    <row r="366" spans="1:15" x14ac:dyDescent="0.3">
      <c r="A366" s="357" t="s">
        <v>1056</v>
      </c>
      <c r="B366" s="328" t="s">
        <v>45</v>
      </c>
      <c r="C366" s="326" t="s">
        <v>68</v>
      </c>
      <c r="D366" s="327" t="s">
        <v>413</v>
      </c>
      <c r="E366" s="373"/>
      <c r="F366" s="374"/>
      <c r="G366" s="374"/>
      <c r="H366" s="374"/>
      <c r="I366" s="374"/>
      <c r="J366" s="374"/>
      <c r="K366" s="374"/>
      <c r="L366" s="374"/>
      <c r="M366" s="375"/>
      <c r="O366" s="818"/>
    </row>
    <row r="367" spans="1:15" x14ac:dyDescent="0.3">
      <c r="A367" s="357" t="s">
        <v>1097</v>
      </c>
      <c r="B367" s="328" t="s">
        <v>45</v>
      </c>
      <c r="C367" s="326" t="s">
        <v>68</v>
      </c>
      <c r="D367" s="327" t="s">
        <v>413</v>
      </c>
      <c r="E367" s="373"/>
      <c r="F367" s="374"/>
      <c r="G367" s="374"/>
      <c r="H367" s="374"/>
      <c r="I367" s="374"/>
      <c r="J367" s="374"/>
      <c r="K367" s="374"/>
      <c r="L367" s="374"/>
      <c r="M367" s="375"/>
      <c r="O367" s="818"/>
    </row>
    <row r="368" spans="1:15" ht="28.2" customHeight="1" thickBot="1" x14ac:dyDescent="0.35">
      <c r="A368" s="783" t="s">
        <v>1056</v>
      </c>
      <c r="B368" s="330" t="s">
        <v>142</v>
      </c>
      <c r="C368" s="331" t="s">
        <v>68</v>
      </c>
      <c r="D368" s="332"/>
      <c r="E368" s="376"/>
      <c r="F368" s="377"/>
      <c r="G368" s="377"/>
      <c r="H368" s="377"/>
      <c r="I368" s="377"/>
      <c r="J368" s="377"/>
      <c r="K368" s="377"/>
      <c r="L368" s="377"/>
      <c r="M368" s="378"/>
      <c r="O368" s="818"/>
    </row>
    <row r="369" spans="1:15" s="819" customFormat="1" ht="63" customHeight="1" x14ac:dyDescent="0.3">
      <c r="A369" s="349">
        <v>7</v>
      </c>
      <c r="B369" s="350" t="s">
        <v>143</v>
      </c>
      <c r="C369" s="351" t="s">
        <v>144</v>
      </c>
      <c r="D369" s="352" t="s">
        <v>145</v>
      </c>
      <c r="E369" s="369">
        <f>SUM(E371:E406)</f>
        <v>0</v>
      </c>
      <c r="F369" s="369">
        <f t="shared" ref="F369:M369" si="329">SUM(F371:F406)</f>
        <v>0</v>
      </c>
      <c r="G369" s="369">
        <f t="shared" si="329"/>
        <v>0</v>
      </c>
      <c r="H369" s="369">
        <f t="shared" si="329"/>
        <v>0</v>
      </c>
      <c r="I369" s="369">
        <f t="shared" si="329"/>
        <v>0</v>
      </c>
      <c r="J369" s="369">
        <f t="shared" si="329"/>
        <v>0</v>
      </c>
      <c r="K369" s="369">
        <f t="shared" si="329"/>
        <v>0</v>
      </c>
      <c r="L369" s="369">
        <f t="shared" si="329"/>
        <v>0</v>
      </c>
      <c r="M369" s="482">
        <f t="shared" si="329"/>
        <v>0</v>
      </c>
      <c r="O369" s="818"/>
    </row>
    <row r="370" spans="1:15" s="819" customFormat="1" x14ac:dyDescent="0.3">
      <c r="A370" s="353" t="s">
        <v>1057</v>
      </c>
      <c r="B370" s="354" t="s">
        <v>28</v>
      </c>
      <c r="C370" s="355"/>
      <c r="D370" s="356"/>
      <c r="E370" s="370" t="s">
        <v>29</v>
      </c>
      <c r="F370" s="371" t="s">
        <v>29</v>
      </c>
      <c r="G370" s="371" t="s">
        <v>29</v>
      </c>
      <c r="H370" s="371" t="s">
        <v>29</v>
      </c>
      <c r="I370" s="371" t="s">
        <v>29</v>
      </c>
      <c r="J370" s="371" t="s">
        <v>29</v>
      </c>
      <c r="K370" s="371" t="s">
        <v>29</v>
      </c>
      <c r="L370" s="371" t="s">
        <v>29</v>
      </c>
      <c r="M370" s="372" t="s">
        <v>29</v>
      </c>
      <c r="O370" s="818"/>
    </row>
    <row r="371" spans="1:15" x14ac:dyDescent="0.3">
      <c r="A371" s="357" t="s">
        <v>146</v>
      </c>
      <c r="B371" s="325" t="str">
        <f>+B7</f>
        <v>...</v>
      </c>
      <c r="C371" s="326" t="s">
        <v>144</v>
      </c>
      <c r="D371" s="327" t="s">
        <v>30</v>
      </c>
      <c r="E371" s="373"/>
      <c r="F371" s="374"/>
      <c r="G371" s="374"/>
      <c r="H371" s="374"/>
      <c r="I371" s="374"/>
      <c r="J371" s="374"/>
      <c r="K371" s="374"/>
      <c r="L371" s="374"/>
      <c r="M371" s="374"/>
      <c r="O371" s="818"/>
    </row>
    <row r="372" spans="1:15" x14ac:dyDescent="0.3">
      <c r="A372" s="357" t="s">
        <v>254</v>
      </c>
      <c r="B372" s="325" t="str">
        <f>+B20</f>
        <v>...</v>
      </c>
      <c r="C372" s="326" t="s">
        <v>144</v>
      </c>
      <c r="D372" s="327" t="s">
        <v>30</v>
      </c>
      <c r="E372" s="373"/>
      <c r="F372" s="374"/>
      <c r="G372" s="374"/>
      <c r="H372" s="374"/>
      <c r="I372" s="374"/>
      <c r="J372" s="374"/>
      <c r="K372" s="374"/>
      <c r="L372" s="374"/>
      <c r="M372" s="375"/>
      <c r="O372" s="818"/>
    </row>
    <row r="373" spans="1:15" x14ac:dyDescent="0.3">
      <c r="A373" s="357" t="s">
        <v>255</v>
      </c>
      <c r="B373" s="325" t="str">
        <f>+B33</f>
        <v>…</v>
      </c>
      <c r="C373" s="326" t="s">
        <v>144</v>
      </c>
      <c r="D373" s="327" t="s">
        <v>30</v>
      </c>
      <c r="E373" s="373"/>
      <c r="F373" s="374"/>
      <c r="G373" s="374"/>
      <c r="H373" s="374"/>
      <c r="I373" s="374"/>
      <c r="J373" s="374"/>
      <c r="K373" s="374"/>
      <c r="L373" s="374"/>
      <c r="M373" s="375"/>
      <c r="O373" s="818"/>
    </row>
    <row r="374" spans="1:15" x14ac:dyDescent="0.3">
      <c r="A374" s="357" t="s">
        <v>256</v>
      </c>
      <c r="B374" s="325" t="str">
        <f>+B46</f>
        <v>...</v>
      </c>
      <c r="C374" s="326" t="s">
        <v>144</v>
      </c>
      <c r="D374" s="327" t="s">
        <v>30</v>
      </c>
      <c r="E374" s="373"/>
      <c r="F374" s="374"/>
      <c r="G374" s="374"/>
      <c r="H374" s="374"/>
      <c r="I374" s="374"/>
      <c r="J374" s="374"/>
      <c r="K374" s="374"/>
      <c r="L374" s="374"/>
      <c r="M374" s="375"/>
      <c r="O374" s="818"/>
    </row>
    <row r="375" spans="1:15" x14ac:dyDescent="0.3">
      <c r="A375" s="357" t="s">
        <v>257</v>
      </c>
      <c r="B375" s="325" t="str">
        <f>+B59</f>
        <v>...</v>
      </c>
      <c r="C375" s="729" t="s">
        <v>144</v>
      </c>
      <c r="D375" s="327" t="s">
        <v>30</v>
      </c>
      <c r="E375" s="373"/>
      <c r="F375" s="374"/>
      <c r="G375" s="374"/>
      <c r="H375" s="374"/>
      <c r="I375" s="374"/>
      <c r="J375" s="374"/>
      <c r="K375" s="374"/>
      <c r="L375" s="374"/>
      <c r="M375" s="375"/>
      <c r="O375" s="818"/>
    </row>
    <row r="376" spans="1:15" s="812" customFormat="1" x14ac:dyDescent="0.3">
      <c r="A376" s="784"/>
      <c r="B376" s="789"/>
      <c r="C376" s="790"/>
      <c r="D376" s="785"/>
      <c r="E376" s="786"/>
      <c r="F376" s="787"/>
      <c r="G376" s="787"/>
      <c r="H376" s="787"/>
      <c r="I376" s="787"/>
      <c r="J376" s="787"/>
      <c r="K376" s="787"/>
      <c r="L376" s="787"/>
      <c r="M376" s="788"/>
      <c r="O376" s="818"/>
    </row>
    <row r="377" spans="1:15" s="819" customFormat="1" ht="13.2" customHeight="1" x14ac:dyDescent="0.3">
      <c r="A377" s="353" t="s">
        <v>1058</v>
      </c>
      <c r="B377" s="354" t="s">
        <v>46</v>
      </c>
      <c r="C377" s="355"/>
      <c r="D377" s="356"/>
      <c r="E377" s="370" t="s">
        <v>29</v>
      </c>
      <c r="F377" s="371" t="s">
        <v>29</v>
      </c>
      <c r="G377" s="371" t="s">
        <v>29</v>
      </c>
      <c r="H377" s="371" t="s">
        <v>29</v>
      </c>
      <c r="I377" s="371" t="s">
        <v>29</v>
      </c>
      <c r="J377" s="371" t="s">
        <v>29</v>
      </c>
      <c r="K377" s="371" t="s">
        <v>29</v>
      </c>
      <c r="L377" s="371" t="s">
        <v>29</v>
      </c>
      <c r="M377" s="372" t="s">
        <v>29</v>
      </c>
      <c r="O377" s="818"/>
    </row>
    <row r="378" spans="1:15" ht="15" customHeight="1" x14ac:dyDescent="0.3">
      <c r="A378" s="357" t="s">
        <v>147</v>
      </c>
      <c r="B378" s="987" t="s">
        <v>45</v>
      </c>
      <c r="C378" s="326" t="s">
        <v>144</v>
      </c>
      <c r="D378" s="327" t="s">
        <v>47</v>
      </c>
      <c r="E378" s="373"/>
      <c r="F378" s="374"/>
      <c r="G378" s="374"/>
      <c r="H378" s="374"/>
      <c r="I378" s="374"/>
      <c r="J378" s="374"/>
      <c r="K378" s="374"/>
      <c r="L378" s="374"/>
      <c r="M378" s="375"/>
      <c r="O378" s="818"/>
    </row>
    <row r="379" spans="1:15" ht="15" customHeight="1" x14ac:dyDescent="0.3">
      <c r="A379" s="357" t="s">
        <v>514</v>
      </c>
      <c r="B379" s="987" t="s">
        <v>45</v>
      </c>
      <c r="C379" s="326" t="s">
        <v>144</v>
      </c>
      <c r="D379" s="327" t="s">
        <v>405</v>
      </c>
      <c r="E379" s="373"/>
      <c r="F379" s="374"/>
      <c r="G379" s="374"/>
      <c r="H379" s="374"/>
      <c r="I379" s="374"/>
      <c r="J379" s="374"/>
      <c r="K379" s="374"/>
      <c r="L379" s="374"/>
      <c r="M379" s="375"/>
      <c r="O379" s="818"/>
    </row>
    <row r="380" spans="1:15" ht="15" customHeight="1" x14ac:dyDescent="0.3">
      <c r="A380" s="357" t="s">
        <v>515</v>
      </c>
      <c r="B380" s="987" t="s">
        <v>45</v>
      </c>
      <c r="C380" s="326" t="s">
        <v>144</v>
      </c>
      <c r="D380" s="327" t="s">
        <v>406</v>
      </c>
      <c r="E380" s="373"/>
      <c r="F380" s="374"/>
      <c r="G380" s="374"/>
      <c r="H380" s="374"/>
      <c r="I380" s="374"/>
      <c r="J380" s="374"/>
      <c r="K380" s="374"/>
      <c r="L380" s="374"/>
      <c r="M380" s="375"/>
      <c r="O380" s="818"/>
    </row>
    <row r="381" spans="1:15" ht="15" customHeight="1" x14ac:dyDescent="0.3">
      <c r="A381" s="357" t="s">
        <v>516</v>
      </c>
      <c r="B381" s="987" t="s">
        <v>45</v>
      </c>
      <c r="C381" s="326" t="s">
        <v>144</v>
      </c>
      <c r="D381" s="327" t="s">
        <v>407</v>
      </c>
      <c r="E381" s="373"/>
      <c r="F381" s="374"/>
      <c r="G381" s="374"/>
      <c r="H381" s="374"/>
      <c r="I381" s="374"/>
      <c r="J381" s="374"/>
      <c r="K381" s="374"/>
      <c r="L381" s="374"/>
      <c r="M381" s="375"/>
      <c r="O381" s="818"/>
    </row>
    <row r="382" spans="1:15" s="468" customFormat="1" x14ac:dyDescent="0.3">
      <c r="A382" s="357" t="s">
        <v>517</v>
      </c>
      <c r="B382" s="987" t="s">
        <v>45</v>
      </c>
      <c r="C382" s="729" t="s">
        <v>144</v>
      </c>
      <c r="D382" s="327" t="s">
        <v>408</v>
      </c>
      <c r="E382" s="373"/>
      <c r="F382" s="374"/>
      <c r="G382" s="374"/>
      <c r="H382" s="374"/>
      <c r="I382" s="374"/>
      <c r="J382" s="374"/>
      <c r="K382" s="374"/>
      <c r="L382" s="374"/>
      <c r="M382" s="375"/>
      <c r="O382" s="818"/>
    </row>
    <row r="383" spans="1:15" s="818" customFormat="1" x14ac:dyDescent="0.3">
      <c r="A383" s="784"/>
      <c r="B383" s="789"/>
      <c r="C383" s="790"/>
      <c r="D383" s="785"/>
      <c r="E383" s="786"/>
      <c r="F383" s="787"/>
      <c r="G383" s="787"/>
      <c r="H383" s="787"/>
      <c r="I383" s="787"/>
      <c r="J383" s="787"/>
      <c r="K383" s="787"/>
      <c r="L383" s="787"/>
      <c r="M383" s="788"/>
    </row>
    <row r="384" spans="1:15" s="468" customFormat="1" x14ac:dyDescent="0.3">
      <c r="A384" s="353" t="s">
        <v>1059</v>
      </c>
      <c r="B384" s="354" t="s">
        <v>51</v>
      </c>
      <c r="C384" s="355"/>
      <c r="D384" s="356"/>
      <c r="E384" s="370" t="s">
        <v>29</v>
      </c>
      <c r="F384" s="371" t="s">
        <v>29</v>
      </c>
      <c r="G384" s="371" t="s">
        <v>29</v>
      </c>
      <c r="H384" s="371" t="s">
        <v>29</v>
      </c>
      <c r="I384" s="371" t="s">
        <v>29</v>
      </c>
      <c r="J384" s="371" t="s">
        <v>29</v>
      </c>
      <c r="K384" s="371" t="s">
        <v>29</v>
      </c>
      <c r="L384" s="371" t="s">
        <v>29</v>
      </c>
      <c r="M384" s="372" t="s">
        <v>29</v>
      </c>
      <c r="O384" s="818"/>
    </row>
    <row r="385" spans="1:15" s="468" customFormat="1" x14ac:dyDescent="0.3">
      <c r="A385" s="357" t="s">
        <v>148</v>
      </c>
      <c r="B385" s="988" t="s">
        <v>45</v>
      </c>
      <c r="C385" s="326" t="s">
        <v>144</v>
      </c>
      <c r="D385" s="327" t="s">
        <v>47</v>
      </c>
      <c r="E385" s="373"/>
      <c r="F385" s="374"/>
      <c r="G385" s="374"/>
      <c r="H385" s="374"/>
      <c r="I385" s="374"/>
      <c r="J385" s="374"/>
      <c r="K385" s="374"/>
      <c r="L385" s="374"/>
      <c r="M385" s="375"/>
      <c r="O385" s="818"/>
    </row>
    <row r="386" spans="1:15" s="468" customFormat="1" x14ac:dyDescent="0.3">
      <c r="A386" s="357" t="s">
        <v>518</v>
      </c>
      <c r="B386" s="988" t="s">
        <v>45</v>
      </c>
      <c r="C386" s="326" t="s">
        <v>144</v>
      </c>
      <c r="D386" s="327" t="s">
        <v>405</v>
      </c>
      <c r="E386" s="373"/>
      <c r="F386" s="374"/>
      <c r="G386" s="374"/>
      <c r="H386" s="374"/>
      <c r="I386" s="374"/>
      <c r="J386" s="374"/>
      <c r="K386" s="374"/>
      <c r="L386" s="374"/>
      <c r="M386" s="375"/>
      <c r="O386" s="818"/>
    </row>
    <row r="387" spans="1:15" s="468" customFormat="1" x14ac:dyDescent="0.3">
      <c r="A387" s="357" t="s">
        <v>519</v>
      </c>
      <c r="B387" s="988" t="s">
        <v>45</v>
      </c>
      <c r="C387" s="326" t="s">
        <v>144</v>
      </c>
      <c r="D387" s="327" t="s">
        <v>406</v>
      </c>
      <c r="E387" s="373"/>
      <c r="F387" s="374"/>
      <c r="G387" s="374"/>
      <c r="H387" s="374"/>
      <c r="I387" s="374"/>
      <c r="J387" s="374"/>
      <c r="K387" s="374"/>
      <c r="L387" s="374"/>
      <c r="M387" s="375"/>
      <c r="O387" s="818"/>
    </row>
    <row r="388" spans="1:15" s="468" customFormat="1" x14ac:dyDescent="0.3">
      <c r="A388" s="357" t="s">
        <v>520</v>
      </c>
      <c r="B388" s="988" t="s">
        <v>45</v>
      </c>
      <c r="C388" s="326" t="s">
        <v>144</v>
      </c>
      <c r="D388" s="327" t="s">
        <v>407</v>
      </c>
      <c r="E388" s="373"/>
      <c r="F388" s="374"/>
      <c r="G388" s="374"/>
      <c r="H388" s="374"/>
      <c r="I388" s="374"/>
      <c r="J388" s="374"/>
      <c r="K388" s="374"/>
      <c r="L388" s="374"/>
      <c r="M388" s="375"/>
      <c r="O388" s="818"/>
    </row>
    <row r="389" spans="1:15" s="468" customFormat="1" x14ac:dyDescent="0.3">
      <c r="A389" s="357" t="s">
        <v>521</v>
      </c>
      <c r="B389" s="988" t="s">
        <v>45</v>
      </c>
      <c r="C389" s="729" t="s">
        <v>144</v>
      </c>
      <c r="D389" s="327" t="s">
        <v>408</v>
      </c>
      <c r="E389" s="373"/>
      <c r="F389" s="374"/>
      <c r="G389" s="374"/>
      <c r="H389" s="374"/>
      <c r="I389" s="374"/>
      <c r="J389" s="374"/>
      <c r="K389" s="374"/>
      <c r="L389" s="374"/>
      <c r="M389" s="375"/>
      <c r="O389" s="818"/>
    </row>
    <row r="390" spans="1:15" s="818" customFormat="1" x14ac:dyDescent="0.3">
      <c r="A390" s="784"/>
      <c r="B390" s="791"/>
      <c r="C390" s="790"/>
      <c r="D390" s="785"/>
      <c r="E390" s="786"/>
      <c r="F390" s="787"/>
      <c r="G390" s="787"/>
      <c r="H390" s="787"/>
      <c r="I390" s="787"/>
      <c r="J390" s="787"/>
      <c r="K390" s="787"/>
      <c r="L390" s="787"/>
      <c r="M390" s="788"/>
    </row>
    <row r="391" spans="1:15" s="468" customFormat="1" x14ac:dyDescent="0.3">
      <c r="A391" s="353" t="s">
        <v>1060</v>
      </c>
      <c r="B391" s="354" t="s">
        <v>149</v>
      </c>
      <c r="C391" s="355"/>
      <c r="D391" s="356"/>
      <c r="E391" s="370" t="s">
        <v>29</v>
      </c>
      <c r="F391" s="371" t="s">
        <v>29</v>
      </c>
      <c r="G391" s="371" t="s">
        <v>29</v>
      </c>
      <c r="H391" s="371" t="s">
        <v>29</v>
      </c>
      <c r="I391" s="371" t="s">
        <v>29</v>
      </c>
      <c r="J391" s="371" t="s">
        <v>29</v>
      </c>
      <c r="K391" s="371" t="s">
        <v>29</v>
      </c>
      <c r="L391" s="371" t="s">
        <v>29</v>
      </c>
      <c r="M391" s="372" t="s">
        <v>29</v>
      </c>
      <c r="O391" s="818"/>
    </row>
    <row r="392" spans="1:15" s="468" customFormat="1" x14ac:dyDescent="0.3">
      <c r="A392" s="357" t="s">
        <v>1061</v>
      </c>
      <c r="B392" s="987" t="s">
        <v>45</v>
      </c>
      <c r="C392" s="326" t="s">
        <v>144</v>
      </c>
      <c r="D392" s="327" t="s">
        <v>47</v>
      </c>
      <c r="E392" s="373"/>
      <c r="F392" s="374"/>
      <c r="G392" s="374"/>
      <c r="H392" s="374"/>
      <c r="I392" s="374"/>
      <c r="J392" s="374"/>
      <c r="K392" s="374"/>
      <c r="L392" s="374"/>
      <c r="M392" s="375"/>
      <c r="O392" s="818"/>
    </row>
    <row r="393" spans="1:15" s="468" customFormat="1" x14ac:dyDescent="0.3">
      <c r="A393" s="357" t="s">
        <v>1062</v>
      </c>
      <c r="B393" s="987" t="s">
        <v>45</v>
      </c>
      <c r="C393" s="326" t="s">
        <v>144</v>
      </c>
      <c r="D393" s="327" t="s">
        <v>405</v>
      </c>
      <c r="E393" s="373"/>
      <c r="F393" s="374"/>
      <c r="G393" s="374"/>
      <c r="H393" s="374"/>
      <c r="I393" s="374"/>
      <c r="J393" s="374"/>
      <c r="K393" s="374"/>
      <c r="L393" s="374"/>
      <c r="M393" s="375"/>
      <c r="O393" s="818"/>
    </row>
    <row r="394" spans="1:15" s="468" customFormat="1" x14ac:dyDescent="0.3">
      <c r="A394" s="357" t="s">
        <v>1063</v>
      </c>
      <c r="B394" s="987" t="s">
        <v>45</v>
      </c>
      <c r="C394" s="326" t="s">
        <v>144</v>
      </c>
      <c r="D394" s="327" t="s">
        <v>406</v>
      </c>
      <c r="E394" s="373"/>
      <c r="F394" s="374"/>
      <c r="G394" s="374"/>
      <c r="H394" s="374"/>
      <c r="I394" s="374"/>
      <c r="J394" s="374"/>
      <c r="K394" s="374"/>
      <c r="L394" s="374"/>
      <c r="M394" s="375"/>
      <c r="O394" s="818"/>
    </row>
    <row r="395" spans="1:15" s="468" customFormat="1" x14ac:dyDescent="0.3">
      <c r="A395" s="357" t="s">
        <v>1064</v>
      </c>
      <c r="B395" s="987" t="s">
        <v>45</v>
      </c>
      <c r="C395" s="326" t="s">
        <v>144</v>
      </c>
      <c r="D395" s="327" t="s">
        <v>407</v>
      </c>
      <c r="E395" s="373"/>
      <c r="F395" s="374"/>
      <c r="G395" s="374"/>
      <c r="H395" s="374"/>
      <c r="I395" s="374"/>
      <c r="J395" s="374"/>
      <c r="K395" s="374"/>
      <c r="L395" s="374"/>
      <c r="M395" s="375"/>
      <c r="O395" s="818"/>
    </row>
    <row r="396" spans="1:15" s="468" customFormat="1" x14ac:dyDescent="0.3">
      <c r="A396" s="357" t="s">
        <v>1065</v>
      </c>
      <c r="B396" s="987" t="s">
        <v>45</v>
      </c>
      <c r="C396" s="729" t="s">
        <v>144</v>
      </c>
      <c r="D396" s="327" t="s">
        <v>408</v>
      </c>
      <c r="E396" s="373"/>
      <c r="F396" s="374"/>
      <c r="G396" s="374"/>
      <c r="H396" s="374"/>
      <c r="I396" s="374"/>
      <c r="J396" s="374"/>
      <c r="K396" s="374"/>
      <c r="L396" s="374"/>
      <c r="M396" s="375"/>
      <c r="O396" s="818"/>
    </row>
    <row r="397" spans="1:15" s="818" customFormat="1" x14ac:dyDescent="0.3">
      <c r="A397" s="784"/>
      <c r="B397" s="789"/>
      <c r="C397" s="790"/>
      <c r="D397" s="785"/>
      <c r="E397" s="786"/>
      <c r="F397" s="787"/>
      <c r="G397" s="787"/>
      <c r="H397" s="787"/>
      <c r="I397" s="787"/>
      <c r="J397" s="787"/>
      <c r="K397" s="787"/>
      <c r="L397" s="787"/>
      <c r="M397" s="788"/>
    </row>
    <row r="398" spans="1:15" s="866" customFormat="1" x14ac:dyDescent="0.3">
      <c r="A398" s="353" t="s">
        <v>1066</v>
      </c>
      <c r="B398" s="354" t="s">
        <v>81</v>
      </c>
      <c r="C398" s="355"/>
      <c r="D398" s="356"/>
      <c r="E398" s="370" t="s">
        <v>29</v>
      </c>
      <c r="F398" s="371" t="s">
        <v>29</v>
      </c>
      <c r="G398" s="371" t="s">
        <v>29</v>
      </c>
      <c r="H398" s="371" t="s">
        <v>29</v>
      </c>
      <c r="I398" s="371" t="s">
        <v>29</v>
      </c>
      <c r="J398" s="371" t="s">
        <v>29</v>
      </c>
      <c r="K398" s="371" t="s">
        <v>29</v>
      </c>
      <c r="L398" s="371" t="s">
        <v>29</v>
      </c>
      <c r="M398" s="372" t="s">
        <v>29</v>
      </c>
      <c r="O398" s="818"/>
    </row>
    <row r="399" spans="1:15" s="468" customFormat="1" x14ac:dyDescent="0.3">
      <c r="A399" s="357" t="s">
        <v>1067</v>
      </c>
      <c r="B399" s="987" t="s">
        <v>45</v>
      </c>
      <c r="C399" s="326" t="s">
        <v>144</v>
      </c>
      <c r="D399" s="327" t="s">
        <v>150</v>
      </c>
      <c r="E399" s="373"/>
      <c r="F399" s="373"/>
      <c r="G399" s="373"/>
      <c r="H399" s="373"/>
      <c r="I399" s="373"/>
      <c r="J399" s="373"/>
      <c r="K399" s="373"/>
      <c r="L399" s="373"/>
      <c r="M399" s="373"/>
      <c r="O399" s="818"/>
    </row>
    <row r="400" spans="1:15" s="468" customFormat="1" x14ac:dyDescent="0.3">
      <c r="A400" s="357" t="s">
        <v>1068</v>
      </c>
      <c r="B400" s="987" t="s">
        <v>45</v>
      </c>
      <c r="C400" s="326" t="s">
        <v>144</v>
      </c>
      <c r="D400" s="327" t="s">
        <v>414</v>
      </c>
      <c r="E400" s="373"/>
      <c r="F400" s="373"/>
      <c r="G400" s="373"/>
      <c r="H400" s="373"/>
      <c r="I400" s="373"/>
      <c r="J400" s="373"/>
      <c r="K400" s="373"/>
      <c r="L400" s="373"/>
      <c r="M400" s="373"/>
      <c r="O400" s="818"/>
    </row>
    <row r="401" spans="1:15" s="468" customFormat="1" x14ac:dyDescent="0.3">
      <c r="A401" s="357" t="s">
        <v>1069</v>
      </c>
      <c r="B401" s="987" t="s">
        <v>45</v>
      </c>
      <c r="C401" s="326" t="s">
        <v>144</v>
      </c>
      <c r="D401" s="327" t="s">
        <v>415</v>
      </c>
      <c r="E401" s="373"/>
      <c r="F401" s="373"/>
      <c r="G401" s="373"/>
      <c r="H401" s="373"/>
      <c r="I401" s="373"/>
      <c r="J401" s="373"/>
      <c r="K401" s="373"/>
      <c r="L401" s="373"/>
      <c r="M401" s="373"/>
      <c r="O401" s="818"/>
    </row>
    <row r="402" spans="1:15" s="468" customFormat="1" x14ac:dyDescent="0.3">
      <c r="A402" s="357" t="s">
        <v>1070</v>
      </c>
      <c r="B402" s="987" t="s">
        <v>45</v>
      </c>
      <c r="C402" s="326" t="s">
        <v>144</v>
      </c>
      <c r="D402" s="327" t="s">
        <v>416</v>
      </c>
      <c r="E402" s="373"/>
      <c r="F402" s="373"/>
      <c r="G402" s="373"/>
      <c r="H402" s="373"/>
      <c r="I402" s="373"/>
      <c r="J402" s="373"/>
      <c r="K402" s="373"/>
      <c r="L402" s="373"/>
      <c r="M402" s="373"/>
      <c r="O402" s="818"/>
    </row>
    <row r="403" spans="1:15" s="468" customFormat="1" x14ac:dyDescent="0.3">
      <c r="A403" s="357" t="s">
        <v>1071</v>
      </c>
      <c r="B403" s="987" t="s">
        <v>45</v>
      </c>
      <c r="C403" s="326" t="s">
        <v>144</v>
      </c>
      <c r="D403" s="327" t="s">
        <v>417</v>
      </c>
      <c r="E403" s="373"/>
      <c r="F403" s="373"/>
      <c r="G403" s="373"/>
      <c r="H403" s="373"/>
      <c r="I403" s="373"/>
      <c r="J403" s="373"/>
      <c r="K403" s="373"/>
      <c r="L403" s="373"/>
      <c r="M403" s="373"/>
      <c r="O403" s="818"/>
    </row>
    <row r="404" spans="1:15" s="818" customFormat="1" x14ac:dyDescent="0.3">
      <c r="A404" s="357" t="s">
        <v>1072</v>
      </c>
      <c r="B404" s="987" t="s">
        <v>45</v>
      </c>
      <c r="C404" s="729" t="s">
        <v>144</v>
      </c>
      <c r="D404" s="327" t="s">
        <v>1341</v>
      </c>
      <c r="E404" s="373"/>
      <c r="F404" s="373"/>
      <c r="G404" s="373"/>
      <c r="H404" s="373"/>
      <c r="I404" s="373"/>
      <c r="J404" s="373"/>
      <c r="K404" s="373"/>
      <c r="L404" s="373"/>
      <c r="M404" s="373"/>
    </row>
    <row r="405" spans="1:15" s="995" customFormat="1" x14ac:dyDescent="0.3">
      <c r="A405" s="990"/>
      <c r="B405" s="991"/>
      <c r="C405" s="989"/>
      <c r="D405" s="992"/>
      <c r="E405" s="993"/>
      <c r="F405" s="993"/>
      <c r="G405" s="993"/>
      <c r="H405" s="993"/>
      <c r="I405" s="993"/>
      <c r="J405" s="993"/>
      <c r="K405" s="993"/>
      <c r="L405" s="993"/>
      <c r="M405" s="994"/>
    </row>
    <row r="406" spans="1:15" s="468" customFormat="1" ht="15.6" customHeight="1" thickBot="1" x14ac:dyDescent="0.35">
      <c r="A406" s="867" t="s">
        <v>1333</v>
      </c>
      <c r="B406" s="868" t="s">
        <v>151</v>
      </c>
      <c r="C406" s="331" t="s">
        <v>144</v>
      </c>
      <c r="D406" s="332"/>
      <c r="E406" s="376"/>
      <c r="F406" s="377"/>
      <c r="G406" s="377"/>
      <c r="H406" s="377"/>
      <c r="I406" s="377"/>
      <c r="J406" s="377"/>
      <c r="K406" s="377"/>
      <c r="L406" s="377"/>
      <c r="M406" s="378"/>
      <c r="O406" s="818"/>
    </row>
    <row r="407" spans="1:15" s="468" customFormat="1" x14ac:dyDescent="0.3">
      <c r="A407" s="359"/>
      <c r="B407" s="307"/>
      <c r="C407" s="308"/>
      <c r="D407" s="309"/>
      <c r="E407" s="467"/>
      <c r="F407" s="511"/>
      <c r="G407" s="511"/>
      <c r="H407" s="511"/>
      <c r="I407" s="511"/>
      <c r="J407" s="511"/>
      <c r="K407" s="511"/>
      <c r="L407" s="511"/>
      <c r="M407" s="511"/>
    </row>
    <row r="408" spans="1:15" s="468" customFormat="1" x14ac:dyDescent="0.3">
      <c r="A408" s="359"/>
      <c r="B408" s="308"/>
      <c r="C408" s="308"/>
      <c r="D408" s="309"/>
      <c r="E408" s="467"/>
      <c r="F408" s="511"/>
      <c r="G408" s="511"/>
      <c r="H408" s="511"/>
      <c r="I408" s="511"/>
      <c r="J408" s="511"/>
      <c r="K408" s="511"/>
      <c r="L408" s="511"/>
      <c r="M408" s="511"/>
    </row>
    <row r="409" spans="1:15" s="468" customFormat="1" x14ac:dyDescent="0.3">
      <c r="A409" s="359"/>
      <c r="B409" s="308"/>
      <c r="C409" s="308"/>
      <c r="D409" s="309"/>
      <c r="E409" s="467"/>
      <c r="F409" s="511"/>
      <c r="G409" s="511"/>
      <c r="H409" s="511"/>
      <c r="I409" s="511"/>
      <c r="J409" s="511"/>
      <c r="K409" s="511"/>
      <c r="L409" s="511"/>
      <c r="M409" s="511"/>
    </row>
    <row r="410" spans="1:15" s="468" customFormat="1" x14ac:dyDescent="0.3">
      <c r="A410" s="359"/>
      <c r="B410" s="308"/>
      <c r="C410" s="308"/>
      <c r="D410" s="309"/>
      <c r="E410" s="467"/>
      <c r="F410" s="511"/>
      <c r="G410" s="511"/>
      <c r="H410" s="511"/>
      <c r="I410" s="511"/>
      <c r="J410" s="511"/>
      <c r="K410" s="511"/>
      <c r="L410" s="511"/>
      <c r="M410" s="511"/>
    </row>
    <row r="411" spans="1:15" s="468" customFormat="1" x14ac:dyDescent="0.3">
      <c r="A411" s="359"/>
      <c r="B411" s="308"/>
      <c r="C411" s="308"/>
      <c r="D411" s="309"/>
      <c r="E411" s="467"/>
      <c r="F411" s="511"/>
      <c r="G411" s="511"/>
      <c r="H411" s="511"/>
      <c r="I411" s="511"/>
      <c r="J411" s="511"/>
      <c r="K411" s="511"/>
      <c r="L411" s="511"/>
      <c r="M411" s="511"/>
    </row>
    <row r="412" spans="1:15" s="468" customFormat="1" x14ac:dyDescent="0.3">
      <c r="A412" s="359"/>
      <c r="B412" s="308"/>
      <c r="C412" s="308"/>
      <c r="D412" s="309"/>
      <c r="E412" s="467"/>
      <c r="F412" s="511"/>
      <c r="G412" s="511"/>
      <c r="H412" s="511"/>
      <c r="I412" s="511"/>
      <c r="J412" s="511"/>
      <c r="K412" s="511"/>
      <c r="L412" s="511"/>
      <c r="M412" s="511"/>
    </row>
    <row r="413" spans="1:15" s="468" customFormat="1" x14ac:dyDescent="0.3">
      <c r="A413" s="359"/>
      <c r="B413" s="308"/>
      <c r="C413" s="308"/>
      <c r="D413" s="309"/>
      <c r="E413" s="467"/>
      <c r="F413" s="511"/>
      <c r="G413" s="511"/>
      <c r="H413" s="511"/>
      <c r="I413" s="511"/>
      <c r="J413" s="511"/>
      <c r="K413" s="511"/>
      <c r="L413" s="511"/>
      <c r="M413" s="511"/>
    </row>
    <row r="414" spans="1:15" s="468" customFormat="1" x14ac:dyDescent="0.3">
      <c r="A414" s="359"/>
      <c r="B414" s="308"/>
      <c r="C414" s="308"/>
      <c r="D414" s="309"/>
      <c r="E414" s="467"/>
      <c r="F414" s="511"/>
      <c r="G414" s="511"/>
      <c r="H414" s="511"/>
      <c r="I414" s="511"/>
      <c r="J414" s="511"/>
      <c r="K414" s="511"/>
      <c r="L414" s="511"/>
      <c r="M414" s="511"/>
    </row>
    <row r="415" spans="1:15" s="468" customFormat="1" x14ac:dyDescent="0.3">
      <c r="A415" s="359"/>
      <c r="B415" s="308"/>
      <c r="C415" s="308"/>
      <c r="D415" s="309"/>
      <c r="E415" s="467"/>
      <c r="F415" s="511"/>
      <c r="G415" s="511"/>
      <c r="H415" s="511"/>
      <c r="I415" s="511"/>
      <c r="J415" s="511"/>
      <c r="K415" s="511"/>
      <c r="L415" s="511"/>
      <c r="M415" s="511"/>
    </row>
    <row r="416" spans="1:15" s="468" customFormat="1" x14ac:dyDescent="0.3">
      <c r="A416" s="359"/>
      <c r="B416" s="308"/>
      <c r="C416" s="308"/>
      <c r="D416" s="309"/>
      <c r="E416" s="467"/>
      <c r="F416" s="511"/>
      <c r="G416" s="511"/>
      <c r="H416" s="511"/>
      <c r="I416" s="511"/>
      <c r="J416" s="511"/>
      <c r="K416" s="511"/>
      <c r="L416" s="511"/>
      <c r="M416" s="511"/>
    </row>
    <row r="417" spans="1:13" s="468" customFormat="1" x14ac:dyDescent="0.3">
      <c r="A417" s="359"/>
      <c r="B417" s="308"/>
      <c r="C417" s="308"/>
      <c r="D417" s="309"/>
      <c r="E417" s="467"/>
      <c r="F417" s="511"/>
      <c r="G417" s="511"/>
      <c r="H417" s="511"/>
      <c r="I417" s="511"/>
      <c r="J417" s="511"/>
      <c r="K417" s="511"/>
      <c r="L417" s="511"/>
      <c r="M417" s="511"/>
    </row>
    <row r="418" spans="1:13" s="468" customFormat="1" x14ac:dyDescent="0.3">
      <c r="A418" s="359"/>
      <c r="B418" s="308"/>
      <c r="C418" s="308"/>
      <c r="D418" s="309"/>
      <c r="E418" s="467"/>
      <c r="F418" s="511"/>
      <c r="G418" s="511"/>
      <c r="H418" s="511"/>
      <c r="I418" s="511"/>
      <c r="J418" s="511"/>
      <c r="K418" s="511"/>
      <c r="L418" s="511"/>
      <c r="M418" s="511"/>
    </row>
    <row r="419" spans="1:13" s="468" customFormat="1" x14ac:dyDescent="0.3">
      <c r="A419" s="359"/>
      <c r="B419" s="308"/>
      <c r="C419" s="308"/>
      <c r="D419" s="309"/>
      <c r="E419" s="467"/>
      <c r="F419" s="511"/>
      <c r="G419" s="511"/>
      <c r="H419" s="511"/>
      <c r="I419" s="511"/>
      <c r="J419" s="511"/>
      <c r="K419" s="511"/>
      <c r="L419" s="511"/>
      <c r="M419" s="511"/>
    </row>
    <row r="420" spans="1:13" s="468" customFormat="1" x14ac:dyDescent="0.3">
      <c r="A420" s="359"/>
      <c r="B420" s="308"/>
      <c r="C420" s="308"/>
      <c r="D420" s="309"/>
      <c r="E420" s="467"/>
      <c r="F420" s="511"/>
      <c r="G420" s="511"/>
      <c r="H420" s="511"/>
      <c r="I420" s="511"/>
      <c r="J420" s="511"/>
      <c r="K420" s="511"/>
      <c r="L420" s="511"/>
      <c r="M420" s="511"/>
    </row>
    <row r="421" spans="1:13" s="468" customFormat="1" x14ac:dyDescent="0.3">
      <c r="A421" s="359"/>
      <c r="B421" s="308"/>
      <c r="C421" s="308"/>
      <c r="D421" s="309"/>
      <c r="E421" s="467"/>
      <c r="F421" s="511"/>
      <c r="G421" s="511"/>
      <c r="H421" s="511"/>
      <c r="I421" s="511"/>
      <c r="J421" s="511"/>
      <c r="K421" s="511"/>
      <c r="L421" s="511"/>
      <c r="M421" s="511"/>
    </row>
    <row r="422" spans="1:13" s="468" customFormat="1" x14ac:dyDescent="0.3">
      <c r="A422" s="359"/>
      <c r="B422" s="308"/>
      <c r="C422" s="308"/>
      <c r="D422" s="309"/>
      <c r="E422" s="467"/>
      <c r="F422" s="511"/>
      <c r="G422" s="511"/>
      <c r="H422" s="511"/>
      <c r="I422" s="511"/>
      <c r="J422" s="511"/>
      <c r="K422" s="511"/>
      <c r="L422" s="511"/>
      <c r="M422" s="511"/>
    </row>
    <row r="423" spans="1:13" s="468" customFormat="1" x14ac:dyDescent="0.3">
      <c r="A423" s="359"/>
      <c r="B423" s="308"/>
      <c r="C423" s="308"/>
      <c r="D423" s="309"/>
      <c r="E423" s="467"/>
      <c r="F423" s="511"/>
      <c r="G423" s="511"/>
      <c r="H423" s="511"/>
      <c r="I423" s="511"/>
      <c r="J423" s="511"/>
      <c r="K423" s="511"/>
      <c r="L423" s="511"/>
      <c r="M423" s="511"/>
    </row>
    <row r="424" spans="1:13" s="468" customFormat="1" x14ac:dyDescent="0.3">
      <c r="A424" s="359"/>
      <c r="B424" s="308"/>
      <c r="C424" s="308"/>
      <c r="D424" s="309"/>
      <c r="E424" s="467"/>
      <c r="F424" s="511"/>
      <c r="G424" s="511"/>
      <c r="H424" s="511"/>
      <c r="I424" s="511"/>
      <c r="J424" s="511"/>
      <c r="K424" s="511"/>
      <c r="L424" s="511"/>
      <c r="M424" s="511"/>
    </row>
    <row r="425" spans="1:13" s="468" customFormat="1" x14ac:dyDescent="0.3">
      <c r="A425" s="359"/>
      <c r="B425" s="308"/>
      <c r="C425" s="308"/>
      <c r="D425" s="309"/>
      <c r="E425" s="467"/>
      <c r="F425" s="511"/>
      <c r="G425" s="511"/>
      <c r="H425" s="511"/>
      <c r="I425" s="511"/>
      <c r="J425" s="511"/>
      <c r="K425" s="511"/>
      <c r="L425" s="511"/>
      <c r="M425" s="511"/>
    </row>
    <row r="426" spans="1:13" s="468" customFormat="1" x14ac:dyDescent="0.3">
      <c r="A426" s="359"/>
      <c r="B426" s="308"/>
      <c r="C426" s="308"/>
      <c r="D426" s="309"/>
      <c r="E426" s="467"/>
      <c r="F426" s="511"/>
      <c r="G426" s="511"/>
      <c r="H426" s="511"/>
      <c r="I426" s="511"/>
      <c r="J426" s="511"/>
      <c r="K426" s="511"/>
      <c r="L426" s="511"/>
      <c r="M426" s="511"/>
    </row>
    <row r="427" spans="1:13" s="468" customFormat="1" x14ac:dyDescent="0.3">
      <c r="A427" s="359"/>
      <c r="B427" s="308"/>
      <c r="C427" s="308"/>
      <c r="D427" s="309"/>
      <c r="E427" s="467"/>
      <c r="F427" s="511"/>
      <c r="G427" s="511"/>
      <c r="H427" s="511"/>
      <c r="I427" s="511"/>
      <c r="J427" s="511"/>
      <c r="K427" s="511"/>
      <c r="L427" s="511"/>
      <c r="M427" s="511"/>
    </row>
    <row r="428" spans="1:13" s="468" customFormat="1" x14ac:dyDescent="0.3">
      <c r="A428" s="359"/>
      <c r="B428" s="308"/>
      <c r="C428" s="308"/>
      <c r="D428" s="309"/>
      <c r="E428" s="467"/>
      <c r="F428" s="511"/>
      <c r="G428" s="511"/>
      <c r="H428" s="511"/>
      <c r="I428" s="511"/>
      <c r="J428" s="511"/>
      <c r="K428" s="511"/>
      <c r="L428" s="511"/>
      <c r="M428" s="511"/>
    </row>
    <row r="429" spans="1:13" s="468" customFormat="1" x14ac:dyDescent="0.3">
      <c r="A429" s="359"/>
      <c r="B429" s="308"/>
      <c r="C429" s="308"/>
      <c r="D429" s="309"/>
      <c r="E429" s="467"/>
      <c r="F429" s="511"/>
      <c r="G429" s="511"/>
      <c r="H429" s="511"/>
      <c r="I429" s="511"/>
      <c r="J429" s="511"/>
      <c r="K429" s="511"/>
      <c r="L429" s="511"/>
      <c r="M429" s="511"/>
    </row>
    <row r="430" spans="1:13" s="468" customFormat="1" x14ac:dyDescent="0.3">
      <c r="A430" s="359"/>
      <c r="B430" s="308"/>
      <c r="C430" s="308"/>
      <c r="D430" s="309"/>
      <c r="E430" s="467"/>
      <c r="F430" s="511"/>
      <c r="G430" s="511"/>
      <c r="H430" s="511"/>
      <c r="I430" s="511"/>
      <c r="J430" s="511"/>
      <c r="K430" s="511"/>
      <c r="L430" s="511"/>
      <c r="M430" s="511"/>
    </row>
    <row r="431" spans="1:13" s="468" customFormat="1" x14ac:dyDescent="0.3">
      <c r="A431" s="359"/>
      <c r="B431" s="308"/>
      <c r="C431" s="308"/>
      <c r="D431" s="309"/>
      <c r="E431" s="467"/>
      <c r="F431" s="511"/>
      <c r="G431" s="511"/>
      <c r="H431" s="511"/>
      <c r="I431" s="511"/>
      <c r="J431" s="511"/>
      <c r="K431" s="511"/>
      <c r="L431" s="511"/>
      <c r="M431" s="511"/>
    </row>
    <row r="432" spans="1:13" s="468" customFormat="1" x14ac:dyDescent="0.3">
      <c r="A432" s="359"/>
      <c r="B432" s="308"/>
      <c r="C432" s="308"/>
      <c r="D432" s="309"/>
      <c r="E432" s="467"/>
      <c r="F432" s="511"/>
      <c r="G432" s="511"/>
      <c r="H432" s="511"/>
      <c r="I432" s="511"/>
      <c r="J432" s="511"/>
      <c r="K432" s="511"/>
      <c r="L432" s="511"/>
      <c r="M432" s="511"/>
    </row>
    <row r="433" spans="1:13" s="468" customFormat="1" x14ac:dyDescent="0.3">
      <c r="A433" s="359"/>
      <c r="B433" s="308"/>
      <c r="C433" s="308"/>
      <c r="D433" s="309"/>
      <c r="E433" s="467"/>
      <c r="F433" s="511"/>
      <c r="G433" s="511"/>
      <c r="H433" s="511"/>
      <c r="I433" s="511"/>
      <c r="J433" s="511"/>
      <c r="K433" s="511"/>
      <c r="L433" s="511"/>
      <c r="M433" s="511"/>
    </row>
    <row r="434" spans="1:13" s="468" customFormat="1" x14ac:dyDescent="0.3">
      <c r="A434" s="359"/>
      <c r="B434" s="308"/>
      <c r="C434" s="308"/>
      <c r="D434" s="309"/>
      <c r="E434" s="467"/>
      <c r="F434" s="511"/>
      <c r="G434" s="511"/>
      <c r="H434" s="511"/>
      <c r="I434" s="511"/>
      <c r="J434" s="511"/>
      <c r="K434" s="511"/>
      <c r="L434" s="511"/>
      <c r="M434" s="511"/>
    </row>
    <row r="435" spans="1:13" s="468" customFormat="1" x14ac:dyDescent="0.3">
      <c r="A435" s="359"/>
      <c r="B435" s="308"/>
      <c r="C435" s="308"/>
      <c r="D435" s="309"/>
      <c r="E435" s="467"/>
      <c r="F435" s="511"/>
      <c r="G435" s="511"/>
      <c r="H435" s="511"/>
      <c r="I435" s="511"/>
      <c r="J435" s="511"/>
      <c r="K435" s="511"/>
      <c r="L435" s="511"/>
      <c r="M435" s="511"/>
    </row>
    <row r="436" spans="1:13" s="468" customFormat="1" x14ac:dyDescent="0.3">
      <c r="A436" s="359"/>
      <c r="B436" s="308"/>
      <c r="C436" s="308"/>
      <c r="D436" s="309"/>
      <c r="E436" s="467"/>
      <c r="F436" s="511"/>
      <c r="G436" s="511"/>
      <c r="H436" s="511"/>
      <c r="I436" s="511"/>
      <c r="J436" s="511"/>
      <c r="K436" s="511"/>
      <c r="L436" s="511"/>
      <c r="M436" s="511"/>
    </row>
    <row r="437" spans="1:13" s="468" customFormat="1" x14ac:dyDescent="0.3">
      <c r="A437" s="359"/>
      <c r="B437" s="308"/>
      <c r="C437" s="308"/>
      <c r="D437" s="309"/>
      <c r="E437" s="467"/>
      <c r="F437" s="511"/>
      <c r="G437" s="511"/>
      <c r="H437" s="511"/>
      <c r="I437" s="511"/>
      <c r="J437" s="511"/>
      <c r="K437" s="511"/>
      <c r="L437" s="511"/>
      <c r="M437" s="511"/>
    </row>
    <row r="438" spans="1:13" s="468" customFormat="1" x14ac:dyDescent="0.3">
      <c r="A438" s="359"/>
      <c r="B438" s="308"/>
      <c r="C438" s="308"/>
      <c r="D438" s="309"/>
      <c r="E438" s="467"/>
      <c r="F438" s="511"/>
      <c r="G438" s="511"/>
      <c r="H438" s="511"/>
      <c r="I438" s="511"/>
      <c r="J438" s="511"/>
      <c r="K438" s="511"/>
      <c r="L438" s="511"/>
      <c r="M438" s="511"/>
    </row>
    <row r="439" spans="1:13" s="468" customFormat="1" x14ac:dyDescent="0.3">
      <c r="A439" s="359"/>
      <c r="B439" s="308"/>
      <c r="C439" s="308"/>
      <c r="D439" s="309"/>
      <c r="E439" s="467"/>
      <c r="F439" s="511"/>
      <c r="G439" s="511"/>
      <c r="H439" s="511"/>
      <c r="I439" s="511"/>
      <c r="J439" s="511"/>
      <c r="K439" s="511"/>
      <c r="L439" s="511"/>
      <c r="M439" s="511"/>
    </row>
    <row r="440" spans="1:13" s="468" customFormat="1" x14ac:dyDescent="0.3">
      <c r="A440" s="359"/>
      <c r="B440" s="308"/>
      <c r="C440" s="308"/>
      <c r="D440" s="309"/>
      <c r="E440" s="467"/>
      <c r="F440" s="511"/>
      <c r="G440" s="511"/>
      <c r="H440" s="511"/>
      <c r="I440" s="511"/>
      <c r="J440" s="511"/>
      <c r="K440" s="511"/>
      <c r="L440" s="511"/>
      <c r="M440" s="511"/>
    </row>
    <row r="441" spans="1:13" s="468" customFormat="1" x14ac:dyDescent="0.3">
      <c r="A441" s="359"/>
      <c r="B441" s="308"/>
      <c r="C441" s="308"/>
      <c r="D441" s="309"/>
      <c r="E441" s="467"/>
      <c r="F441" s="511"/>
      <c r="G441" s="511"/>
      <c r="H441" s="511"/>
      <c r="I441" s="511"/>
      <c r="J441" s="511"/>
      <c r="K441" s="511"/>
      <c r="L441" s="511"/>
      <c r="M441" s="511"/>
    </row>
    <row r="442" spans="1:13" s="468" customFormat="1" x14ac:dyDescent="0.3">
      <c r="A442" s="359"/>
      <c r="B442" s="308"/>
      <c r="C442" s="308"/>
      <c r="D442" s="309"/>
      <c r="E442" s="467"/>
      <c r="F442" s="511"/>
      <c r="G442" s="511"/>
      <c r="H442" s="511"/>
      <c r="I442" s="511"/>
      <c r="J442" s="511"/>
      <c r="K442" s="511"/>
      <c r="L442" s="511"/>
      <c r="M442" s="511"/>
    </row>
    <row r="443" spans="1:13" s="468" customFormat="1" x14ac:dyDescent="0.3">
      <c r="A443" s="359"/>
      <c r="B443" s="308"/>
      <c r="C443" s="308"/>
      <c r="D443" s="309"/>
      <c r="E443" s="467"/>
      <c r="F443" s="511"/>
      <c r="G443" s="511"/>
      <c r="H443" s="511"/>
      <c r="I443" s="511"/>
      <c r="J443" s="511"/>
      <c r="K443" s="511"/>
      <c r="L443" s="511"/>
      <c r="M443" s="511"/>
    </row>
    <row r="444" spans="1:13" s="468" customFormat="1" x14ac:dyDescent="0.3">
      <c r="A444" s="359"/>
      <c r="B444" s="308"/>
      <c r="C444" s="308"/>
      <c r="D444" s="309"/>
      <c r="E444" s="467"/>
      <c r="F444" s="511"/>
      <c r="G444" s="511"/>
      <c r="H444" s="511"/>
      <c r="I444" s="511"/>
      <c r="J444" s="511"/>
      <c r="K444" s="511"/>
      <c r="L444" s="511"/>
      <c r="M444" s="511"/>
    </row>
    <row r="445" spans="1:13" s="468" customFormat="1" x14ac:dyDescent="0.3">
      <c r="A445" s="359"/>
      <c r="B445" s="308"/>
      <c r="C445" s="308"/>
      <c r="D445" s="309"/>
      <c r="E445" s="467"/>
      <c r="F445" s="511"/>
      <c r="G445" s="511"/>
      <c r="H445" s="511"/>
      <c r="I445" s="511"/>
      <c r="J445" s="511"/>
      <c r="K445" s="511"/>
      <c r="L445" s="511"/>
      <c r="M445" s="511"/>
    </row>
    <row r="446" spans="1:13" s="468" customFormat="1" x14ac:dyDescent="0.3">
      <c r="A446" s="359"/>
      <c r="B446" s="308"/>
      <c r="C446" s="308"/>
      <c r="D446" s="309"/>
      <c r="E446" s="467"/>
      <c r="F446" s="511"/>
      <c r="G446" s="511"/>
      <c r="H446" s="511"/>
      <c r="I446" s="511"/>
      <c r="J446" s="511"/>
      <c r="K446" s="511"/>
      <c r="L446" s="511"/>
      <c r="M446" s="511"/>
    </row>
    <row r="447" spans="1:13" s="468" customFormat="1" x14ac:dyDescent="0.3">
      <c r="A447" s="359"/>
      <c r="B447" s="308"/>
      <c r="C447" s="308"/>
      <c r="D447" s="309"/>
      <c r="E447" s="467"/>
      <c r="F447" s="511"/>
      <c r="G447" s="511"/>
      <c r="H447" s="511"/>
      <c r="I447" s="511"/>
      <c r="J447" s="511"/>
      <c r="K447" s="511"/>
      <c r="L447" s="511"/>
      <c r="M447" s="511"/>
    </row>
    <row r="448" spans="1:13" s="468" customFormat="1" x14ac:dyDescent="0.3">
      <c r="A448" s="359"/>
      <c r="B448" s="308"/>
      <c r="C448" s="308"/>
      <c r="D448" s="309"/>
      <c r="E448" s="467"/>
      <c r="F448" s="511"/>
      <c r="G448" s="511"/>
      <c r="H448" s="511"/>
      <c r="I448" s="511"/>
      <c r="J448" s="511"/>
      <c r="K448" s="511"/>
      <c r="L448" s="511"/>
      <c r="M448" s="511"/>
    </row>
    <row r="449" spans="1:13" s="468" customFormat="1" x14ac:dyDescent="0.3">
      <c r="A449" s="359"/>
      <c r="B449" s="308"/>
      <c r="C449" s="308"/>
      <c r="D449" s="309"/>
      <c r="E449" s="467"/>
      <c r="F449" s="511"/>
      <c r="G449" s="511"/>
      <c r="H449" s="511"/>
      <c r="I449" s="511"/>
      <c r="J449" s="511"/>
      <c r="K449" s="511"/>
      <c r="L449" s="511"/>
      <c r="M449" s="511"/>
    </row>
    <row r="450" spans="1:13" s="468" customFormat="1" x14ac:dyDescent="0.3">
      <c r="A450" s="359"/>
      <c r="B450" s="308"/>
      <c r="C450" s="308"/>
      <c r="D450" s="309"/>
      <c r="E450" s="467"/>
      <c r="F450" s="511"/>
      <c r="G450" s="511"/>
      <c r="H450" s="511"/>
      <c r="I450" s="511"/>
      <c r="J450" s="511"/>
      <c r="K450" s="511"/>
      <c r="L450" s="511"/>
      <c r="M450" s="511"/>
    </row>
    <row r="451" spans="1:13" s="468" customFormat="1" x14ac:dyDescent="0.3">
      <c r="A451" s="359"/>
      <c r="B451" s="308"/>
      <c r="C451" s="308"/>
      <c r="D451" s="309"/>
      <c r="E451" s="467"/>
      <c r="F451" s="511"/>
      <c r="G451" s="511"/>
      <c r="H451" s="511"/>
      <c r="I451" s="511"/>
      <c r="J451" s="511"/>
      <c r="K451" s="511"/>
      <c r="L451" s="511"/>
      <c r="M451" s="511"/>
    </row>
    <row r="452" spans="1:13" s="468" customFormat="1" x14ac:dyDescent="0.3">
      <c r="A452" s="359"/>
      <c r="B452" s="308"/>
      <c r="C452" s="308"/>
      <c r="D452" s="309"/>
      <c r="E452" s="467"/>
      <c r="F452" s="511"/>
      <c r="G452" s="511"/>
      <c r="H452" s="511"/>
      <c r="I452" s="511"/>
      <c r="J452" s="511"/>
      <c r="K452" s="511"/>
      <c r="L452" s="511"/>
      <c r="M452" s="511"/>
    </row>
    <row r="453" spans="1:13" s="468" customFormat="1" x14ac:dyDescent="0.3">
      <c r="A453" s="359"/>
      <c r="B453" s="308"/>
      <c r="C453" s="308"/>
      <c r="D453" s="309"/>
      <c r="E453" s="467"/>
      <c r="F453" s="511"/>
      <c r="G453" s="511"/>
      <c r="H453" s="511"/>
      <c r="I453" s="511"/>
      <c r="J453" s="511"/>
      <c r="K453" s="511"/>
      <c r="L453" s="511"/>
      <c r="M453" s="511"/>
    </row>
    <row r="454" spans="1:13" s="468" customFormat="1" x14ac:dyDescent="0.3">
      <c r="A454" s="359"/>
      <c r="B454" s="308"/>
      <c r="C454" s="308"/>
      <c r="D454" s="309"/>
      <c r="E454" s="467"/>
      <c r="F454" s="511"/>
      <c r="G454" s="511"/>
      <c r="H454" s="511"/>
      <c r="I454" s="511"/>
      <c r="J454" s="511"/>
      <c r="K454" s="511"/>
      <c r="L454" s="511"/>
      <c r="M454" s="511"/>
    </row>
    <row r="455" spans="1:13" s="468" customFormat="1" x14ac:dyDescent="0.3">
      <c r="A455" s="359"/>
      <c r="B455" s="308"/>
      <c r="C455" s="308"/>
      <c r="D455" s="309"/>
      <c r="E455" s="467"/>
      <c r="F455" s="511"/>
      <c r="G455" s="511"/>
      <c r="H455" s="511"/>
      <c r="I455" s="511"/>
      <c r="J455" s="511"/>
      <c r="K455" s="511"/>
      <c r="L455" s="511"/>
      <c r="M455" s="511"/>
    </row>
    <row r="456" spans="1:13" s="468" customFormat="1" x14ac:dyDescent="0.3">
      <c r="A456" s="359"/>
      <c r="B456" s="308"/>
      <c r="C456" s="308"/>
      <c r="D456" s="309"/>
      <c r="E456" s="467"/>
      <c r="F456" s="511"/>
      <c r="G456" s="511"/>
      <c r="H456" s="511"/>
      <c r="I456" s="511"/>
      <c r="J456" s="511"/>
      <c r="K456" s="511"/>
      <c r="L456" s="511"/>
      <c r="M456" s="511"/>
    </row>
    <row r="457" spans="1:13" s="468" customFormat="1" x14ac:dyDescent="0.3">
      <c r="A457" s="359"/>
      <c r="B457" s="308"/>
      <c r="C457" s="308"/>
      <c r="D457" s="309"/>
      <c r="E457" s="467"/>
      <c r="F457" s="511"/>
      <c r="G457" s="511"/>
      <c r="H457" s="511"/>
      <c r="I457" s="511"/>
      <c r="J457" s="511"/>
      <c r="K457" s="511"/>
      <c r="L457" s="511"/>
      <c r="M457" s="511"/>
    </row>
    <row r="458" spans="1:13" s="468" customFormat="1" x14ac:dyDescent="0.3">
      <c r="A458" s="359"/>
      <c r="B458" s="308"/>
      <c r="C458" s="308"/>
      <c r="D458" s="309"/>
      <c r="E458" s="467"/>
      <c r="F458" s="511"/>
      <c r="G458" s="511"/>
      <c r="H458" s="511"/>
      <c r="I458" s="511"/>
      <c r="J458" s="511"/>
      <c r="K458" s="511"/>
      <c r="L458" s="511"/>
      <c r="M458" s="511"/>
    </row>
    <row r="459" spans="1:13" s="468" customFormat="1" x14ac:dyDescent="0.3">
      <c r="A459" s="359"/>
      <c r="B459" s="308"/>
      <c r="C459" s="308"/>
      <c r="D459" s="309"/>
      <c r="E459" s="467"/>
      <c r="F459" s="511"/>
      <c r="G459" s="511"/>
      <c r="H459" s="511"/>
      <c r="I459" s="511"/>
      <c r="J459" s="511"/>
      <c r="K459" s="511"/>
      <c r="L459" s="511"/>
      <c r="M459" s="511"/>
    </row>
    <row r="460" spans="1:13" s="468" customFormat="1" x14ac:dyDescent="0.3">
      <c r="A460" s="359"/>
      <c r="B460" s="308"/>
      <c r="C460" s="308"/>
      <c r="D460" s="309"/>
      <c r="E460" s="467"/>
      <c r="F460" s="511"/>
      <c r="G460" s="511"/>
      <c r="H460" s="511"/>
      <c r="I460" s="511"/>
      <c r="J460" s="511"/>
      <c r="K460" s="511"/>
      <c r="L460" s="511"/>
      <c r="M460" s="511"/>
    </row>
    <row r="461" spans="1:13" s="468" customFormat="1" x14ac:dyDescent="0.3">
      <c r="A461" s="359"/>
      <c r="B461" s="308"/>
      <c r="C461" s="308"/>
      <c r="D461" s="309"/>
      <c r="E461" s="467"/>
      <c r="F461" s="511"/>
      <c r="G461" s="511"/>
      <c r="H461" s="511"/>
      <c r="I461" s="511"/>
      <c r="J461" s="511"/>
      <c r="K461" s="511"/>
      <c r="L461" s="511"/>
      <c r="M461" s="511"/>
    </row>
    <row r="462" spans="1:13" s="468" customFormat="1" x14ac:dyDescent="0.3">
      <c r="A462" s="359"/>
      <c r="B462" s="308"/>
      <c r="C462" s="308"/>
      <c r="D462" s="309"/>
      <c r="E462" s="467"/>
      <c r="F462" s="511"/>
      <c r="G462" s="511"/>
      <c r="H462" s="511"/>
      <c r="I462" s="511"/>
      <c r="J462" s="511"/>
      <c r="K462" s="511"/>
      <c r="L462" s="511"/>
      <c r="M462" s="511"/>
    </row>
    <row r="463" spans="1:13" s="468" customFormat="1" x14ac:dyDescent="0.3">
      <c r="A463" s="359"/>
      <c r="B463" s="308"/>
      <c r="C463" s="308"/>
      <c r="D463" s="309"/>
      <c r="E463" s="467"/>
      <c r="F463" s="511"/>
      <c r="G463" s="511"/>
      <c r="H463" s="511"/>
      <c r="I463" s="511"/>
      <c r="J463" s="511"/>
      <c r="K463" s="511"/>
      <c r="L463" s="511"/>
      <c r="M463" s="511"/>
    </row>
    <row r="464" spans="1:13" s="468" customFormat="1" x14ac:dyDescent="0.3">
      <c r="A464" s="359"/>
      <c r="B464" s="308"/>
      <c r="C464" s="308"/>
      <c r="D464" s="309"/>
      <c r="E464" s="467"/>
      <c r="F464" s="511"/>
      <c r="G464" s="511"/>
      <c r="H464" s="511"/>
      <c r="I464" s="511"/>
      <c r="J464" s="511"/>
      <c r="K464" s="511"/>
      <c r="L464" s="511"/>
      <c r="M464" s="511"/>
    </row>
    <row r="465" spans="1:13" s="468" customFormat="1" x14ac:dyDescent="0.3">
      <c r="A465" s="359"/>
      <c r="B465" s="308"/>
      <c r="C465" s="308"/>
      <c r="D465" s="309"/>
      <c r="E465" s="467"/>
      <c r="F465" s="511"/>
      <c r="G465" s="511"/>
      <c r="H465" s="511"/>
      <c r="I465" s="511"/>
      <c r="J465" s="511"/>
      <c r="K465" s="511"/>
      <c r="L465" s="511"/>
      <c r="M465" s="511"/>
    </row>
    <row r="466" spans="1:13" s="468" customFormat="1" x14ac:dyDescent="0.3">
      <c r="A466" s="359"/>
      <c r="B466" s="308"/>
      <c r="C466" s="308"/>
      <c r="D466" s="309"/>
      <c r="E466" s="467"/>
      <c r="F466" s="511"/>
      <c r="G466" s="511"/>
      <c r="H466" s="511"/>
      <c r="I466" s="511"/>
      <c r="J466" s="511"/>
      <c r="K466" s="511"/>
      <c r="L466" s="511"/>
      <c r="M466" s="511"/>
    </row>
    <row r="467" spans="1:13" s="468" customFormat="1" x14ac:dyDescent="0.3">
      <c r="A467" s="359"/>
      <c r="B467" s="308"/>
      <c r="C467" s="308"/>
      <c r="D467" s="309"/>
      <c r="E467" s="467"/>
      <c r="F467" s="511"/>
      <c r="G467" s="511"/>
      <c r="H467" s="511"/>
      <c r="I467" s="511"/>
      <c r="J467" s="511"/>
      <c r="K467" s="511"/>
      <c r="L467" s="511"/>
      <c r="M467" s="511"/>
    </row>
    <row r="468" spans="1:13" s="468" customFormat="1" x14ac:dyDescent="0.3">
      <c r="A468" s="359"/>
      <c r="B468" s="308"/>
      <c r="C468" s="308"/>
      <c r="D468" s="309"/>
      <c r="E468" s="467"/>
      <c r="F468" s="511"/>
      <c r="G468" s="511"/>
      <c r="H468" s="511"/>
      <c r="I468" s="511"/>
      <c r="J468" s="511"/>
      <c r="K468" s="511"/>
      <c r="L468" s="511"/>
      <c r="M468" s="511"/>
    </row>
    <row r="469" spans="1:13" s="468" customFormat="1" x14ac:dyDescent="0.3">
      <c r="A469" s="359"/>
      <c r="B469" s="308"/>
      <c r="C469" s="308"/>
      <c r="D469" s="309"/>
      <c r="E469" s="467"/>
      <c r="F469" s="511"/>
      <c r="G469" s="511"/>
      <c r="H469" s="511"/>
      <c r="I469" s="511"/>
      <c r="J469" s="511"/>
      <c r="K469" s="511"/>
      <c r="L469" s="511"/>
      <c r="M469" s="511"/>
    </row>
    <row r="470" spans="1:13" s="468" customFormat="1" x14ac:dyDescent="0.3">
      <c r="A470" s="359"/>
      <c r="B470" s="308"/>
      <c r="C470" s="308"/>
      <c r="D470" s="309"/>
      <c r="E470" s="467"/>
      <c r="F470" s="511"/>
      <c r="G470" s="511"/>
      <c r="H470" s="511"/>
      <c r="I470" s="511"/>
      <c r="J470" s="511"/>
      <c r="K470" s="511"/>
      <c r="L470" s="511"/>
      <c r="M470" s="511"/>
    </row>
    <row r="471" spans="1:13" s="468" customFormat="1" x14ac:dyDescent="0.3">
      <c r="A471" s="359"/>
      <c r="B471" s="308"/>
      <c r="C471" s="308"/>
      <c r="D471" s="309"/>
      <c r="E471" s="467"/>
      <c r="F471" s="511"/>
      <c r="G471" s="511"/>
      <c r="H471" s="511"/>
      <c r="I471" s="511"/>
      <c r="J471" s="511"/>
      <c r="K471" s="511"/>
      <c r="L471" s="511"/>
      <c r="M471" s="511"/>
    </row>
    <row r="472" spans="1:13" s="468" customFormat="1" x14ac:dyDescent="0.3">
      <c r="A472" s="359"/>
      <c r="B472" s="308"/>
      <c r="C472" s="308"/>
      <c r="D472" s="309"/>
      <c r="E472" s="467"/>
      <c r="F472" s="511"/>
      <c r="G472" s="511"/>
      <c r="H472" s="511"/>
      <c r="I472" s="511"/>
      <c r="J472" s="511"/>
      <c r="K472" s="511"/>
      <c r="L472" s="511"/>
      <c r="M472" s="511"/>
    </row>
    <row r="473" spans="1:13" s="468" customFormat="1" x14ac:dyDescent="0.3">
      <c r="A473" s="359"/>
      <c r="B473" s="308"/>
      <c r="C473" s="308"/>
      <c r="D473" s="309"/>
      <c r="E473" s="467"/>
      <c r="F473" s="511"/>
      <c r="G473" s="511"/>
      <c r="H473" s="511"/>
      <c r="I473" s="511"/>
      <c r="J473" s="511"/>
      <c r="K473" s="511"/>
      <c r="L473" s="511"/>
      <c r="M473" s="511"/>
    </row>
    <row r="474" spans="1:13" s="468" customFormat="1" x14ac:dyDescent="0.3">
      <c r="A474" s="359"/>
      <c r="B474" s="308"/>
      <c r="C474" s="308"/>
      <c r="D474" s="309"/>
      <c r="E474" s="467"/>
      <c r="F474" s="511"/>
      <c r="G474" s="511"/>
      <c r="H474" s="511"/>
      <c r="I474" s="511"/>
      <c r="J474" s="511"/>
      <c r="K474" s="511"/>
      <c r="L474" s="511"/>
      <c r="M474" s="511"/>
    </row>
    <row r="475" spans="1:13" s="468" customFormat="1" x14ac:dyDescent="0.3">
      <c r="A475" s="359"/>
      <c r="B475" s="308"/>
      <c r="C475" s="308"/>
      <c r="D475" s="309"/>
      <c r="E475" s="467"/>
      <c r="F475" s="511"/>
      <c r="G475" s="511"/>
      <c r="H475" s="511"/>
      <c r="I475" s="511"/>
      <c r="J475" s="511"/>
      <c r="K475" s="511"/>
      <c r="L475" s="511"/>
      <c r="M475" s="511"/>
    </row>
    <row r="476" spans="1:13" s="468" customFormat="1" x14ac:dyDescent="0.3">
      <c r="A476" s="360"/>
      <c r="B476" s="308"/>
      <c r="C476" s="308"/>
      <c r="D476" s="309"/>
      <c r="F476" s="512"/>
      <c r="G476" s="512"/>
      <c r="H476" s="512"/>
      <c r="I476" s="512"/>
      <c r="J476" s="512"/>
      <c r="K476" s="512"/>
      <c r="L476" s="512"/>
      <c r="M476" s="512"/>
    </row>
    <row r="477" spans="1:13" s="468" customFormat="1" x14ac:dyDescent="0.3">
      <c r="A477" s="360"/>
      <c r="B477" s="308"/>
      <c r="C477" s="308"/>
      <c r="D477" s="309"/>
      <c r="F477" s="512"/>
      <c r="G477" s="512"/>
      <c r="H477" s="512"/>
      <c r="I477" s="512"/>
      <c r="J477" s="512"/>
      <c r="K477" s="512"/>
      <c r="L477" s="512"/>
      <c r="M477" s="512"/>
    </row>
    <row r="478" spans="1:13" s="468" customFormat="1" x14ac:dyDescent="0.3">
      <c r="A478" s="360"/>
      <c r="B478" s="308"/>
      <c r="C478" s="308"/>
      <c r="D478" s="309"/>
      <c r="F478" s="512"/>
      <c r="G478" s="512"/>
      <c r="H478" s="512"/>
      <c r="I478" s="512"/>
      <c r="J478" s="512"/>
      <c r="K478" s="512"/>
      <c r="L478" s="512"/>
      <c r="M478" s="512"/>
    </row>
    <row r="479" spans="1:13" s="468" customFormat="1" x14ac:dyDescent="0.3">
      <c r="A479" s="360"/>
      <c r="B479" s="308"/>
      <c r="C479" s="308"/>
      <c r="D479" s="309"/>
      <c r="F479" s="512"/>
      <c r="G479" s="512"/>
      <c r="H479" s="512"/>
      <c r="I479" s="512"/>
      <c r="J479" s="512"/>
      <c r="K479" s="512"/>
      <c r="L479" s="512"/>
      <c r="M479" s="512"/>
    </row>
    <row r="480" spans="1:13" s="468" customFormat="1" x14ac:dyDescent="0.3">
      <c r="A480" s="360"/>
      <c r="B480" s="308"/>
      <c r="C480" s="308"/>
      <c r="D480" s="309"/>
      <c r="F480" s="512"/>
      <c r="G480" s="512"/>
      <c r="H480" s="512"/>
      <c r="I480" s="512"/>
      <c r="J480" s="512"/>
      <c r="K480" s="512"/>
      <c r="L480" s="512"/>
      <c r="M480" s="512"/>
    </row>
    <row r="481" spans="1:13" s="468" customFormat="1" x14ac:dyDescent="0.3">
      <c r="A481" s="360"/>
      <c r="B481" s="308"/>
      <c r="C481" s="308"/>
      <c r="D481" s="309"/>
      <c r="F481" s="512"/>
      <c r="G481" s="512"/>
      <c r="H481" s="512"/>
      <c r="I481" s="512"/>
      <c r="J481" s="512"/>
      <c r="K481" s="512"/>
      <c r="L481" s="512"/>
      <c r="M481" s="512"/>
    </row>
    <row r="482" spans="1:13" s="468" customFormat="1" x14ac:dyDescent="0.3">
      <c r="A482" s="360"/>
      <c r="B482" s="308"/>
      <c r="C482" s="308"/>
      <c r="D482" s="309"/>
      <c r="F482" s="512"/>
      <c r="G482" s="512"/>
      <c r="H482" s="512"/>
      <c r="I482" s="512"/>
      <c r="J482" s="512"/>
      <c r="K482" s="512"/>
      <c r="L482" s="512"/>
      <c r="M482" s="512"/>
    </row>
    <row r="483" spans="1:13" s="468" customFormat="1" x14ac:dyDescent="0.3">
      <c r="A483" s="360"/>
      <c r="B483" s="308"/>
      <c r="C483" s="308"/>
      <c r="D483" s="309"/>
      <c r="F483" s="512"/>
      <c r="G483" s="512"/>
      <c r="H483" s="512"/>
      <c r="I483" s="512"/>
      <c r="J483" s="512"/>
      <c r="K483" s="512"/>
      <c r="L483" s="512"/>
      <c r="M483" s="512"/>
    </row>
    <row r="484" spans="1:13" s="468" customFormat="1" x14ac:dyDescent="0.3">
      <c r="A484" s="360"/>
      <c r="B484" s="308"/>
      <c r="C484" s="308"/>
      <c r="D484" s="309"/>
      <c r="F484" s="512"/>
      <c r="G484" s="512"/>
      <c r="H484" s="512"/>
      <c r="I484" s="512"/>
      <c r="J484" s="512"/>
      <c r="K484" s="512"/>
      <c r="L484" s="512"/>
      <c r="M484" s="512"/>
    </row>
    <row r="485" spans="1:13" s="468" customFormat="1" x14ac:dyDescent="0.3">
      <c r="A485" s="360"/>
      <c r="B485" s="310"/>
      <c r="C485" s="308"/>
      <c r="D485" s="309"/>
      <c r="F485" s="512"/>
      <c r="G485" s="512"/>
      <c r="H485" s="512"/>
      <c r="I485" s="512"/>
      <c r="J485" s="512"/>
      <c r="K485" s="512"/>
      <c r="L485" s="512"/>
      <c r="M485" s="512"/>
    </row>
    <row r="486" spans="1:13" x14ac:dyDescent="0.3">
      <c r="A486" s="360"/>
      <c r="B486" s="310"/>
      <c r="C486" s="308"/>
      <c r="D486" s="311"/>
    </row>
    <row r="487" spans="1:13" x14ac:dyDescent="0.3">
      <c r="A487" s="360"/>
      <c r="B487" s="310"/>
      <c r="C487" s="308"/>
      <c r="D487" s="311"/>
    </row>
    <row r="488" spans="1:13" x14ac:dyDescent="0.3">
      <c r="A488" s="360"/>
      <c r="B488" s="310"/>
      <c r="C488" s="308"/>
      <c r="D488" s="311"/>
    </row>
    <row r="489" spans="1:13" x14ac:dyDescent="0.3">
      <c r="A489" s="360"/>
      <c r="B489" s="310"/>
      <c r="C489" s="308"/>
      <c r="D489" s="311"/>
    </row>
    <row r="490" spans="1:13" x14ac:dyDescent="0.3">
      <c r="A490" s="360"/>
      <c r="B490" s="310"/>
      <c r="C490" s="308"/>
      <c r="D490" s="311"/>
    </row>
    <row r="491" spans="1:13" x14ac:dyDescent="0.3">
      <c r="A491" s="360"/>
      <c r="B491" s="310"/>
      <c r="C491" s="308"/>
      <c r="D491" s="311"/>
    </row>
    <row r="492" spans="1:13" x14ac:dyDescent="0.3">
      <c r="A492" s="360"/>
      <c r="B492" s="310"/>
      <c r="C492" s="308"/>
      <c r="D492" s="311"/>
    </row>
    <row r="493" spans="1:13" x14ac:dyDescent="0.3">
      <c r="A493" s="360"/>
      <c r="B493" s="310"/>
      <c r="C493" s="308"/>
      <c r="D493" s="311"/>
    </row>
    <row r="494" spans="1:13" x14ac:dyDescent="0.3">
      <c r="A494" s="360"/>
      <c r="B494" s="310"/>
      <c r="C494" s="308"/>
      <c r="D494" s="311"/>
    </row>
    <row r="495" spans="1:13" x14ac:dyDescent="0.3">
      <c r="A495" s="360"/>
      <c r="B495" s="310"/>
      <c r="C495" s="308"/>
      <c r="D495" s="311"/>
    </row>
    <row r="496" spans="1:13" x14ac:dyDescent="0.3">
      <c r="A496" s="360"/>
      <c r="B496" s="310"/>
      <c r="C496" s="308"/>
      <c r="D496" s="311"/>
    </row>
    <row r="497" spans="2:4" x14ac:dyDescent="0.3">
      <c r="B497" s="310"/>
      <c r="C497" s="308"/>
      <c r="D497" s="311"/>
    </row>
  </sheetData>
  <sheetProtection algorithmName="SHA-512" hashValue="+AICxPE+pi2m3WUdeMaEUZGhVosT1lJM8+RNFzRdGOzc6RGAQIPR/JZuJUHAUsedq3RhWo5EaRRrc7uoCkx3GQ==" saltValue="8D49UF+ymKB8nFpGpKVEVg==" spinCount="100000" sheet="1" insertRows="0"/>
  <mergeCells count="4">
    <mergeCell ref="B2:M2"/>
    <mergeCell ref="B3:B4"/>
    <mergeCell ref="D3:D4"/>
    <mergeCell ref="G3:M3"/>
  </mergeCells>
  <phoneticPr fontId="7" type="noConversion"/>
  <dataValidations count="4">
    <dataValidation errorStyle="information" allowBlank="1" showInputMessage="1" showErrorMessage="1" sqref="D59" xr:uid="{B76A5678-27A6-460F-8FB0-FA22C6C46F7B}"/>
    <dataValidation errorStyle="information" allowBlank="1" showInputMessage="1" showErrorMessage="1" prompt="(perkelti iš V lentelės)" sqref="B59" xr:uid="{75088C34-9FC8-40D0-AB33-5D160EACDDB7}"/>
    <dataValidation errorStyle="information" allowBlank="1" showInputMessage="1" showErrorMessage="1" prompt="Įterpimas (žr. skyrių &quot;Pastabos&quot;)" sqref="A72 A139 A206 A273" xr:uid="{E991F660-5CF2-4A3B-AF19-92F24DE6633D}"/>
    <dataValidation errorStyle="information" allowBlank="1" showInputMessage="1" showErrorMessage="1" prompt="(Įterpimas (žr. skyrių &quot;Pastabos&quot;)" sqref="A347" xr:uid="{603A94D7-68FB-4CE3-9978-A404CC262EFE}"/>
  </dataValidations>
  <printOptions horizontalCentered="1"/>
  <pageMargins left="0.23622047244094491" right="0.23622047244094491"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F2C8C-7F4A-4311-93CA-3108A8826C72}">
  <sheetPr codeName="Sheet8"/>
  <dimension ref="A1:T257"/>
  <sheetViews>
    <sheetView zoomScale="110" zoomScaleNormal="110" workbookViewId="0">
      <pane ySplit="5" topLeftCell="A9" activePane="bottomLeft" state="frozen"/>
      <selection pane="bottomLeft" activeCell="A11" sqref="A11:XFD11"/>
    </sheetView>
  </sheetViews>
  <sheetFormatPr defaultRowHeight="14.4" x14ac:dyDescent="0.3"/>
  <cols>
    <col min="1" max="1" width="8.88671875" style="259"/>
    <col min="2" max="2" width="26.6640625" style="38" customWidth="1"/>
    <col min="3" max="3" width="29.44140625" style="3" customWidth="1"/>
    <col min="4" max="4" width="13.21875" style="1" customWidth="1"/>
    <col min="5" max="12" width="14.21875" style="12" customWidth="1"/>
    <col min="13" max="13" width="8.88671875" style="1"/>
    <col min="14" max="14" width="90" style="315" customWidth="1"/>
    <col min="15" max="16384" width="8.88671875" style="1"/>
  </cols>
  <sheetData>
    <row r="1" spans="1:14" s="2" customFormat="1" x14ac:dyDescent="0.3">
      <c r="A1" s="363" t="s">
        <v>158</v>
      </c>
      <c r="B1" s="45" t="s">
        <v>159</v>
      </c>
      <c r="C1" s="235"/>
      <c r="D1" s="34"/>
      <c r="E1" s="34"/>
      <c r="F1" s="34"/>
      <c r="G1" s="34"/>
      <c r="H1" s="34"/>
      <c r="I1" s="35"/>
      <c r="J1" s="35"/>
      <c r="K1" s="35"/>
      <c r="L1" s="36"/>
      <c r="N1" s="741"/>
    </row>
    <row r="2" spans="1:14" ht="12.6" customHeight="1" x14ac:dyDescent="0.3">
      <c r="A2" s="37"/>
      <c r="B2" s="1045"/>
      <c r="C2" s="1045"/>
      <c r="D2" s="1045"/>
      <c r="E2" s="1045"/>
      <c r="F2" s="1045"/>
      <c r="G2" s="1045"/>
      <c r="H2" s="1045"/>
      <c r="I2" s="1045"/>
      <c r="J2" s="1045"/>
      <c r="K2" s="1045"/>
      <c r="L2" s="1046"/>
      <c r="N2" s="741"/>
    </row>
    <row r="3" spans="1:14" s="2" customFormat="1" ht="14.4" customHeight="1" x14ac:dyDescent="0.3">
      <c r="A3" s="21" t="s">
        <v>23</v>
      </c>
      <c r="B3" s="1043" t="s">
        <v>161</v>
      </c>
      <c r="C3" s="1047" t="s">
        <v>160</v>
      </c>
      <c r="D3" s="14" t="str">
        <f>+V!E3</f>
        <v>-</v>
      </c>
      <c r="E3" s="14" t="str">
        <f>+V!F3</f>
        <v>-</v>
      </c>
      <c r="F3" s="1049" t="s">
        <v>27</v>
      </c>
      <c r="G3" s="1050"/>
      <c r="H3" s="1050"/>
      <c r="I3" s="1050"/>
      <c r="J3" s="1050"/>
      <c r="K3" s="1050"/>
      <c r="L3" s="1051"/>
      <c r="N3" s="741"/>
    </row>
    <row r="4" spans="1:14" s="234" customFormat="1" x14ac:dyDescent="0.3">
      <c r="A4" s="232" t="s">
        <v>22</v>
      </c>
      <c r="B4" s="1044"/>
      <c r="C4" s="1048"/>
      <c r="D4" s="232" t="s">
        <v>24</v>
      </c>
      <c r="E4" s="232" t="s">
        <v>24</v>
      </c>
      <c r="F4" s="233" t="str">
        <f>+V!G4</f>
        <v>-</v>
      </c>
      <c r="G4" s="233" t="str">
        <f>+V!H4</f>
        <v>-</v>
      </c>
      <c r="H4" s="233" t="str">
        <f>+V!I4</f>
        <v>-</v>
      </c>
      <c r="I4" s="233" t="str">
        <f>+V!J4</f>
        <v>-</v>
      </c>
      <c r="J4" s="233" t="str">
        <f>+V!K4</f>
        <v>-</v>
      </c>
      <c r="K4" s="233" t="str">
        <f>+V!L4</f>
        <v>-</v>
      </c>
      <c r="L4" s="233" t="str">
        <f>+V!M4</f>
        <v>-</v>
      </c>
      <c r="N4" s="741"/>
    </row>
    <row r="5" spans="1:14" s="12" customFormat="1" ht="15" thickBot="1" x14ac:dyDescent="0.35">
      <c r="A5" s="23">
        <v>1</v>
      </c>
      <c r="B5" s="231">
        <v>2</v>
      </c>
      <c r="C5" s="236" t="s">
        <v>571</v>
      </c>
      <c r="D5" s="23">
        <v>3</v>
      </c>
      <c r="E5" s="23">
        <v>4</v>
      </c>
      <c r="F5" s="23">
        <v>5</v>
      </c>
      <c r="G5" s="23">
        <v>6</v>
      </c>
      <c r="H5" s="23">
        <v>7</v>
      </c>
      <c r="I5" s="23">
        <v>8</v>
      </c>
      <c r="J5" s="23">
        <v>9</v>
      </c>
      <c r="K5" s="23">
        <v>10</v>
      </c>
      <c r="L5" s="23">
        <v>11</v>
      </c>
      <c r="N5" s="741"/>
    </row>
    <row r="6" spans="1:14" s="89" customFormat="1" ht="14.55" customHeight="1" thickTop="1" x14ac:dyDescent="0.3">
      <c r="A6" s="227" t="s">
        <v>684</v>
      </c>
      <c r="B6" s="809" t="s">
        <v>162</v>
      </c>
      <c r="C6" s="237" t="s">
        <v>163</v>
      </c>
      <c r="D6" s="78">
        <f>SUM(D7,D14,D21,D28,D35,D44,D45)-D46</f>
        <v>0</v>
      </c>
      <c r="E6" s="78">
        <f>SUM(E7,E14,E21,E28,E35,E44,E45)-E46</f>
        <v>0</v>
      </c>
      <c r="F6" s="78">
        <f t="shared" ref="F6:L6" si="0">SUM(F7,F14,F21,F28,F35,F44,F45)-F46</f>
        <v>0</v>
      </c>
      <c r="G6" s="78">
        <f t="shared" si="0"/>
        <v>0</v>
      </c>
      <c r="H6" s="78">
        <f t="shared" si="0"/>
        <v>0</v>
      </c>
      <c r="I6" s="78">
        <f t="shared" si="0"/>
        <v>0</v>
      </c>
      <c r="J6" s="78">
        <f t="shared" si="0"/>
        <v>0</v>
      </c>
      <c r="K6" s="78">
        <f t="shared" si="0"/>
        <v>0</v>
      </c>
      <c r="L6" s="78">
        <f t="shared" si="0"/>
        <v>0</v>
      </c>
      <c r="N6" s="367"/>
    </row>
    <row r="7" spans="1:14" s="89" customFormat="1" ht="14.55" customHeight="1" x14ac:dyDescent="0.3">
      <c r="A7" s="250" t="s">
        <v>686</v>
      </c>
      <c r="B7" s="210" t="s">
        <v>164</v>
      </c>
      <c r="C7" s="238"/>
      <c r="D7" s="79">
        <f>SUM(D8:D13)</f>
        <v>0</v>
      </c>
      <c r="E7" s="79">
        <f>SUM(E8:E13)</f>
        <v>0</v>
      </c>
      <c r="F7" s="79">
        <f t="shared" ref="F7:L7" si="1">SUM(F8:F13)</f>
        <v>0</v>
      </c>
      <c r="G7" s="79">
        <f t="shared" si="1"/>
        <v>0</v>
      </c>
      <c r="H7" s="79">
        <f t="shared" si="1"/>
        <v>0</v>
      </c>
      <c r="I7" s="79">
        <f t="shared" si="1"/>
        <v>0</v>
      </c>
      <c r="J7" s="79">
        <f t="shared" si="1"/>
        <v>0</v>
      </c>
      <c r="K7" s="79">
        <f t="shared" si="1"/>
        <v>0</v>
      </c>
      <c r="L7" s="79">
        <f t="shared" si="1"/>
        <v>0</v>
      </c>
      <c r="N7" s="367"/>
    </row>
    <row r="8" spans="1:14" ht="15.45" customHeight="1" x14ac:dyDescent="0.3">
      <c r="A8" s="801" t="s">
        <v>687</v>
      </c>
      <c r="B8" s="806"/>
      <c r="C8" s="807"/>
      <c r="D8" s="609"/>
      <c r="E8" s="609"/>
      <c r="F8" s="609"/>
      <c r="G8" s="609"/>
      <c r="H8" s="609"/>
      <c r="I8" s="609"/>
      <c r="J8" s="609"/>
      <c r="K8" s="609"/>
      <c r="L8" s="609"/>
      <c r="N8" s="741"/>
    </row>
    <row r="9" spans="1:14" ht="15.45" customHeight="1" x14ac:dyDescent="0.3">
      <c r="A9" s="801" t="s">
        <v>688</v>
      </c>
      <c r="B9" s="806"/>
      <c r="C9" s="807"/>
      <c r="D9" s="808"/>
      <c r="E9" s="808"/>
      <c r="F9" s="808"/>
      <c r="G9" s="808"/>
      <c r="H9" s="808"/>
      <c r="I9" s="808"/>
      <c r="J9" s="808"/>
      <c r="K9" s="808"/>
      <c r="L9" s="808"/>
      <c r="N9" s="741"/>
    </row>
    <row r="10" spans="1:14" ht="15.45" customHeight="1" x14ac:dyDescent="0.3">
      <c r="A10" s="801" t="s">
        <v>689</v>
      </c>
      <c r="B10" s="806"/>
      <c r="C10" s="807"/>
      <c r="D10" s="808"/>
      <c r="E10" s="808"/>
      <c r="F10" s="808"/>
      <c r="G10" s="808"/>
      <c r="H10" s="808"/>
      <c r="I10" s="808"/>
      <c r="J10" s="808"/>
      <c r="K10" s="808"/>
      <c r="L10" s="808"/>
      <c r="N10" s="741"/>
    </row>
    <row r="11" spans="1:14" s="693" customFormat="1" ht="15.45" customHeight="1" x14ac:dyDescent="0.3">
      <c r="A11" s="801" t="s">
        <v>690</v>
      </c>
      <c r="B11" s="806"/>
      <c r="C11" s="807"/>
      <c r="D11" s="808"/>
      <c r="E11" s="808"/>
      <c r="F11" s="808"/>
      <c r="G11" s="808"/>
      <c r="H11" s="808"/>
      <c r="I11" s="808"/>
      <c r="J11" s="808"/>
      <c r="K11" s="808"/>
      <c r="L11" s="808"/>
      <c r="N11" s="741"/>
    </row>
    <row r="12" spans="1:14" s="693" customFormat="1" ht="15.45" customHeight="1" x14ac:dyDescent="0.3">
      <c r="A12" s="802"/>
      <c r="B12" s="803"/>
      <c r="C12" s="804"/>
      <c r="D12" s="805"/>
      <c r="E12" s="805"/>
      <c r="F12" s="805"/>
      <c r="G12" s="805"/>
      <c r="H12" s="805"/>
      <c r="I12" s="805"/>
      <c r="J12" s="805"/>
      <c r="K12" s="805"/>
      <c r="L12" s="805"/>
      <c r="N12" s="741"/>
    </row>
    <row r="13" spans="1:14" ht="15.45" customHeight="1" x14ac:dyDescent="0.3">
      <c r="A13" s="996" t="s">
        <v>45</v>
      </c>
      <c r="B13" s="806"/>
      <c r="C13" s="807"/>
      <c r="D13" s="808"/>
      <c r="E13" s="808"/>
      <c r="F13" s="808"/>
      <c r="G13" s="808"/>
      <c r="H13" s="808"/>
      <c r="I13" s="808"/>
      <c r="J13" s="808"/>
      <c r="K13" s="808"/>
      <c r="L13" s="808"/>
      <c r="N13" s="741"/>
    </row>
    <row r="14" spans="1:14" s="109" customFormat="1" ht="14.55" customHeight="1" x14ac:dyDescent="0.3">
      <c r="A14" s="250" t="s">
        <v>700</v>
      </c>
      <c r="B14" s="210" t="s">
        <v>46</v>
      </c>
      <c r="C14" s="239"/>
      <c r="D14" s="80">
        <f>SUM(D15:D20)</f>
        <v>0</v>
      </c>
      <c r="E14" s="80">
        <f t="shared" ref="E14:L14" si="2">SUM(E15:E20)</f>
        <v>0</v>
      </c>
      <c r="F14" s="80">
        <f t="shared" si="2"/>
        <v>0</v>
      </c>
      <c r="G14" s="80">
        <f t="shared" si="2"/>
        <v>0</v>
      </c>
      <c r="H14" s="80">
        <f t="shared" si="2"/>
        <v>0</v>
      </c>
      <c r="I14" s="80">
        <f t="shared" si="2"/>
        <v>0</v>
      </c>
      <c r="J14" s="80">
        <f t="shared" si="2"/>
        <v>0</v>
      </c>
      <c r="K14" s="80">
        <f t="shared" si="2"/>
        <v>0</v>
      </c>
      <c r="L14" s="80">
        <f t="shared" si="2"/>
        <v>0</v>
      </c>
      <c r="N14" s="367"/>
    </row>
    <row r="15" spans="1:14" ht="15.45" customHeight="1" x14ac:dyDescent="0.3">
      <c r="A15" s="801" t="s">
        <v>701</v>
      </c>
      <c r="B15" s="806"/>
      <c r="C15" s="807"/>
      <c r="D15" s="609"/>
      <c r="E15" s="609"/>
      <c r="F15" s="609"/>
      <c r="G15" s="609"/>
      <c r="H15" s="609"/>
      <c r="I15" s="609"/>
      <c r="J15" s="609"/>
      <c r="K15" s="609"/>
      <c r="L15" s="609"/>
      <c r="N15" s="741"/>
    </row>
    <row r="16" spans="1:14" ht="15.45" customHeight="1" x14ac:dyDescent="0.3">
      <c r="A16" s="801" t="s">
        <v>702</v>
      </c>
      <c r="B16" s="806"/>
      <c r="C16" s="807"/>
      <c r="D16" s="609"/>
      <c r="E16" s="609"/>
      <c r="F16" s="609"/>
      <c r="G16" s="609"/>
      <c r="H16" s="609"/>
      <c r="I16" s="609"/>
      <c r="J16" s="609"/>
      <c r="K16" s="609"/>
      <c r="L16" s="609"/>
      <c r="N16" s="741"/>
    </row>
    <row r="17" spans="1:14" ht="15.45" customHeight="1" x14ac:dyDescent="0.3">
      <c r="A17" s="801" t="s">
        <v>703</v>
      </c>
      <c r="B17" s="806"/>
      <c r="C17" s="807"/>
      <c r="D17" s="609"/>
      <c r="E17" s="609"/>
      <c r="F17" s="609"/>
      <c r="G17" s="609"/>
      <c r="H17" s="609"/>
      <c r="I17" s="609"/>
      <c r="J17" s="609"/>
      <c r="K17" s="609"/>
      <c r="L17" s="609"/>
      <c r="N17" s="741"/>
    </row>
    <row r="18" spans="1:14" s="693" customFormat="1" ht="15.45" customHeight="1" x14ac:dyDescent="0.3">
      <c r="A18" s="801" t="s">
        <v>704</v>
      </c>
      <c r="B18" s="806"/>
      <c r="C18" s="807"/>
      <c r="D18" s="609"/>
      <c r="E18" s="609"/>
      <c r="F18" s="609"/>
      <c r="G18" s="609"/>
      <c r="H18" s="609"/>
      <c r="I18" s="609"/>
      <c r="J18" s="609"/>
      <c r="K18" s="609"/>
      <c r="L18" s="609"/>
      <c r="N18" s="741"/>
    </row>
    <row r="19" spans="1:14" s="693" customFormat="1" ht="15.45" customHeight="1" x14ac:dyDescent="0.3">
      <c r="A19" s="997"/>
      <c r="B19" s="998"/>
      <c r="C19" s="999"/>
      <c r="D19" s="1000"/>
      <c r="E19" s="1000"/>
      <c r="F19" s="1000"/>
      <c r="G19" s="1000"/>
      <c r="H19" s="1000"/>
      <c r="I19" s="1000"/>
      <c r="J19" s="1000"/>
      <c r="K19" s="1000"/>
      <c r="L19" s="1000"/>
      <c r="N19" s="741"/>
    </row>
    <row r="20" spans="1:14" ht="15.45" customHeight="1" x14ac:dyDescent="0.3">
      <c r="A20" s="996" t="s">
        <v>45</v>
      </c>
      <c r="B20" s="806"/>
      <c r="C20" s="807"/>
      <c r="D20" s="808"/>
      <c r="E20" s="808"/>
      <c r="F20" s="808"/>
      <c r="G20" s="808"/>
      <c r="H20" s="808"/>
      <c r="I20" s="808"/>
      <c r="J20" s="808"/>
      <c r="K20" s="808"/>
      <c r="L20" s="808"/>
      <c r="N20" s="741"/>
    </row>
    <row r="21" spans="1:14" s="109" customFormat="1" ht="14.55" customHeight="1" x14ac:dyDescent="0.3">
      <c r="A21" s="250" t="s">
        <v>714</v>
      </c>
      <c r="B21" s="210" t="s">
        <v>51</v>
      </c>
      <c r="C21" s="239"/>
      <c r="D21" s="80">
        <f>SUM(D22:D27)</f>
        <v>0</v>
      </c>
      <c r="E21" s="80">
        <f t="shared" ref="E21:L21" si="3">SUM(E22:E27)</f>
        <v>0</v>
      </c>
      <c r="F21" s="80">
        <f t="shared" si="3"/>
        <v>0</v>
      </c>
      <c r="G21" s="80">
        <f t="shared" si="3"/>
        <v>0</v>
      </c>
      <c r="H21" s="80">
        <f t="shared" si="3"/>
        <v>0</v>
      </c>
      <c r="I21" s="80">
        <f t="shared" si="3"/>
        <v>0</v>
      </c>
      <c r="J21" s="80">
        <f t="shared" si="3"/>
        <v>0</v>
      </c>
      <c r="K21" s="80">
        <f t="shared" si="3"/>
        <v>0</v>
      </c>
      <c r="L21" s="80">
        <f t="shared" si="3"/>
        <v>0</v>
      </c>
      <c r="N21" s="367"/>
    </row>
    <row r="22" spans="1:14" ht="15.45" customHeight="1" x14ac:dyDescent="0.3">
      <c r="A22" s="801" t="s">
        <v>715</v>
      </c>
      <c r="B22" s="806"/>
      <c r="C22" s="807"/>
      <c r="D22" s="609"/>
      <c r="E22" s="609"/>
      <c r="F22" s="609"/>
      <c r="G22" s="609"/>
      <c r="H22" s="609"/>
      <c r="I22" s="609"/>
      <c r="J22" s="609"/>
      <c r="K22" s="609"/>
      <c r="L22" s="609"/>
      <c r="N22" s="741"/>
    </row>
    <row r="23" spans="1:14" ht="15.45" customHeight="1" x14ac:dyDescent="0.3">
      <c r="A23" s="801" t="s">
        <v>716</v>
      </c>
      <c r="B23" s="806"/>
      <c r="C23" s="807"/>
      <c r="D23" s="609"/>
      <c r="E23" s="609"/>
      <c r="F23" s="609"/>
      <c r="G23" s="609"/>
      <c r="H23" s="609"/>
      <c r="I23" s="609"/>
      <c r="J23" s="609"/>
      <c r="K23" s="609"/>
      <c r="L23" s="609"/>
      <c r="N23" s="741"/>
    </row>
    <row r="24" spans="1:14" ht="15.45" customHeight="1" x14ac:dyDescent="0.3">
      <c r="A24" s="801" t="s">
        <v>717</v>
      </c>
      <c r="B24" s="806"/>
      <c r="C24" s="807"/>
      <c r="D24" s="609"/>
      <c r="E24" s="609"/>
      <c r="F24" s="609"/>
      <c r="G24" s="609"/>
      <c r="H24" s="609"/>
      <c r="I24" s="609"/>
      <c r="J24" s="609"/>
      <c r="K24" s="609"/>
      <c r="L24" s="609"/>
      <c r="N24" s="741"/>
    </row>
    <row r="25" spans="1:14" s="693" customFormat="1" ht="15.45" customHeight="1" x14ac:dyDescent="0.3">
      <c r="A25" s="801" t="s">
        <v>718</v>
      </c>
      <c r="B25" s="806"/>
      <c r="C25" s="807"/>
      <c r="D25" s="609"/>
      <c r="E25" s="609"/>
      <c r="F25" s="609"/>
      <c r="G25" s="609"/>
      <c r="H25" s="609"/>
      <c r="I25" s="609"/>
      <c r="J25" s="609"/>
      <c r="K25" s="609"/>
      <c r="L25" s="609"/>
      <c r="N25" s="741"/>
    </row>
    <row r="26" spans="1:14" s="693" customFormat="1" ht="15.45" customHeight="1" x14ac:dyDescent="0.3">
      <c r="A26" s="997"/>
      <c r="B26" s="998"/>
      <c r="C26" s="999"/>
      <c r="D26" s="1000"/>
      <c r="E26" s="1000"/>
      <c r="F26" s="1000"/>
      <c r="G26" s="1000"/>
      <c r="H26" s="1000"/>
      <c r="I26" s="1000"/>
      <c r="J26" s="1000"/>
      <c r="K26" s="1000"/>
      <c r="L26" s="1000"/>
      <c r="N26" s="741"/>
    </row>
    <row r="27" spans="1:14" ht="15.45" customHeight="1" x14ac:dyDescent="0.3">
      <c r="A27" s="996" t="s">
        <v>45</v>
      </c>
      <c r="B27" s="806"/>
      <c r="C27" s="807"/>
      <c r="D27" s="808"/>
      <c r="E27" s="808"/>
      <c r="F27" s="808"/>
      <c r="G27" s="808"/>
      <c r="H27" s="808"/>
      <c r="I27" s="808"/>
      <c r="J27" s="808"/>
      <c r="K27" s="808"/>
      <c r="L27" s="808"/>
      <c r="N27" s="741"/>
    </row>
    <row r="28" spans="1:14" s="109" customFormat="1" ht="15.45" customHeight="1" x14ac:dyDescent="0.3">
      <c r="A28" s="250" t="s">
        <v>728</v>
      </c>
      <c r="B28" s="210" t="s">
        <v>149</v>
      </c>
      <c r="C28" s="239"/>
      <c r="D28" s="80">
        <f>SUM(D29:D34)</f>
        <v>0</v>
      </c>
      <c r="E28" s="80">
        <f t="shared" ref="E28:L28" si="4">SUM(E29:E34)</f>
        <v>0</v>
      </c>
      <c r="F28" s="80">
        <f t="shared" si="4"/>
        <v>0</v>
      </c>
      <c r="G28" s="80">
        <f t="shared" si="4"/>
        <v>0</v>
      </c>
      <c r="H28" s="80">
        <f t="shared" si="4"/>
        <v>0</v>
      </c>
      <c r="I28" s="80">
        <f t="shared" si="4"/>
        <v>0</v>
      </c>
      <c r="J28" s="80">
        <f t="shared" si="4"/>
        <v>0</v>
      </c>
      <c r="K28" s="80">
        <f t="shared" si="4"/>
        <v>0</v>
      </c>
      <c r="L28" s="80">
        <f t="shared" si="4"/>
        <v>0</v>
      </c>
      <c r="N28" s="367"/>
    </row>
    <row r="29" spans="1:14" ht="15.45" customHeight="1" x14ac:dyDescent="0.3">
      <c r="A29" s="801" t="s">
        <v>729</v>
      </c>
      <c r="B29" s="806"/>
      <c r="C29" s="807"/>
      <c r="D29" s="609"/>
      <c r="E29" s="609"/>
      <c r="F29" s="609"/>
      <c r="G29" s="609"/>
      <c r="H29" s="609"/>
      <c r="I29" s="609"/>
      <c r="J29" s="609"/>
      <c r="K29" s="609"/>
      <c r="L29" s="609"/>
      <c r="N29" s="741"/>
    </row>
    <row r="30" spans="1:14" ht="15.45" customHeight="1" x14ac:dyDescent="0.3">
      <c r="A30" s="801" t="s">
        <v>730</v>
      </c>
      <c r="B30" s="806"/>
      <c r="C30" s="807"/>
      <c r="D30" s="609"/>
      <c r="E30" s="609"/>
      <c r="F30" s="609"/>
      <c r="G30" s="609"/>
      <c r="H30" s="609"/>
      <c r="I30" s="609"/>
      <c r="J30" s="609"/>
      <c r="K30" s="609"/>
      <c r="L30" s="609"/>
      <c r="N30" s="741"/>
    </row>
    <row r="31" spans="1:14" ht="15.45" customHeight="1" x14ac:dyDescent="0.3">
      <c r="A31" s="801" t="s">
        <v>731</v>
      </c>
      <c r="B31" s="806"/>
      <c r="C31" s="807"/>
      <c r="D31" s="609"/>
      <c r="E31" s="609"/>
      <c r="F31" s="609"/>
      <c r="G31" s="609"/>
      <c r="H31" s="609"/>
      <c r="I31" s="609"/>
      <c r="J31" s="609"/>
      <c r="K31" s="609"/>
      <c r="L31" s="609"/>
      <c r="N31" s="741"/>
    </row>
    <row r="32" spans="1:14" s="693" customFormat="1" ht="15.45" customHeight="1" x14ac:dyDescent="0.3">
      <c r="A32" s="801" t="s">
        <v>732</v>
      </c>
      <c r="B32" s="806"/>
      <c r="C32" s="807"/>
      <c r="D32" s="609"/>
      <c r="E32" s="609"/>
      <c r="F32" s="609"/>
      <c r="G32" s="609"/>
      <c r="H32" s="609"/>
      <c r="I32" s="609"/>
      <c r="J32" s="609"/>
      <c r="K32" s="609"/>
      <c r="L32" s="609"/>
      <c r="N32" s="741"/>
    </row>
    <row r="33" spans="1:20" s="693" customFormat="1" ht="15.45" customHeight="1" x14ac:dyDescent="0.3">
      <c r="A33" s="997"/>
      <c r="B33" s="998"/>
      <c r="C33" s="999"/>
      <c r="D33" s="1000"/>
      <c r="E33" s="1000"/>
      <c r="F33" s="1000"/>
      <c r="G33" s="1000"/>
      <c r="H33" s="1000"/>
      <c r="I33" s="1000"/>
      <c r="J33" s="1000"/>
      <c r="K33" s="1000"/>
      <c r="L33" s="1000"/>
      <c r="N33" s="741"/>
    </row>
    <row r="34" spans="1:20" ht="15.45" customHeight="1" x14ac:dyDescent="0.3">
      <c r="A34" s="996" t="s">
        <v>45</v>
      </c>
      <c r="B34" s="806"/>
      <c r="C34" s="807"/>
      <c r="D34" s="808"/>
      <c r="E34" s="808"/>
      <c r="F34" s="808"/>
      <c r="G34" s="808"/>
      <c r="H34" s="808"/>
      <c r="I34" s="808"/>
      <c r="J34" s="808"/>
      <c r="K34" s="808"/>
      <c r="L34" s="808"/>
      <c r="N34" s="741"/>
    </row>
    <row r="35" spans="1:20" s="109" customFormat="1" ht="15.45" customHeight="1" x14ac:dyDescent="0.3">
      <c r="A35" s="250" t="s">
        <v>742</v>
      </c>
      <c r="B35" s="210" t="s">
        <v>165</v>
      </c>
      <c r="C35" s="239"/>
      <c r="D35" s="80">
        <f>SUM(D36:D43)</f>
        <v>0</v>
      </c>
      <c r="E35" s="80">
        <f t="shared" ref="E35:L35" si="5">SUM(E36:E43)</f>
        <v>0</v>
      </c>
      <c r="F35" s="80">
        <f t="shared" si="5"/>
        <v>0</v>
      </c>
      <c r="G35" s="80">
        <f>SUM(G36:G43)</f>
        <v>0</v>
      </c>
      <c r="H35" s="80">
        <f t="shared" si="5"/>
        <v>0</v>
      </c>
      <c r="I35" s="80">
        <f t="shared" si="5"/>
        <v>0</v>
      </c>
      <c r="J35" s="80">
        <f t="shared" si="5"/>
        <v>0</v>
      </c>
      <c r="K35" s="80">
        <f t="shared" si="5"/>
        <v>0</v>
      </c>
      <c r="L35" s="80">
        <f t="shared" si="5"/>
        <v>0</v>
      </c>
      <c r="N35" s="367"/>
    </row>
    <row r="36" spans="1:20" ht="15.45" customHeight="1" x14ac:dyDescent="0.3">
      <c r="A36" s="801" t="s">
        <v>743</v>
      </c>
      <c r="B36" s="806"/>
      <c r="C36" s="807"/>
      <c r="D36" s="609"/>
      <c r="E36" s="609"/>
      <c r="F36" s="609"/>
      <c r="G36" s="609"/>
      <c r="H36" s="609"/>
      <c r="I36" s="609"/>
      <c r="J36" s="609"/>
      <c r="K36" s="609"/>
      <c r="L36" s="609"/>
      <c r="N36" s="741"/>
    </row>
    <row r="37" spans="1:20" ht="15.45" customHeight="1" x14ac:dyDescent="0.3">
      <c r="A37" s="801" t="s">
        <v>744</v>
      </c>
      <c r="B37" s="806"/>
      <c r="C37" s="807"/>
      <c r="D37" s="609"/>
      <c r="E37" s="609"/>
      <c r="F37" s="609"/>
      <c r="G37" s="609"/>
      <c r="H37" s="609"/>
      <c r="I37" s="609"/>
      <c r="J37" s="609"/>
      <c r="K37" s="609"/>
      <c r="L37" s="609"/>
      <c r="N37" s="741"/>
    </row>
    <row r="38" spans="1:20" ht="15.45" customHeight="1" x14ac:dyDescent="0.3">
      <c r="A38" s="801" t="s">
        <v>745</v>
      </c>
      <c r="B38" s="806"/>
      <c r="C38" s="807"/>
      <c r="D38" s="609"/>
      <c r="E38" s="609"/>
      <c r="F38" s="609"/>
      <c r="G38" s="609"/>
      <c r="H38" s="609"/>
      <c r="I38" s="609"/>
      <c r="J38" s="609"/>
      <c r="K38" s="609"/>
      <c r="L38" s="609"/>
      <c r="N38" s="741"/>
    </row>
    <row r="39" spans="1:20" ht="15.45" customHeight="1" x14ac:dyDescent="0.3">
      <c r="A39" s="801" t="s">
        <v>746</v>
      </c>
      <c r="B39" s="806"/>
      <c r="C39" s="807"/>
      <c r="D39" s="609"/>
      <c r="E39" s="609"/>
      <c r="F39" s="609"/>
      <c r="G39" s="609"/>
      <c r="H39" s="609"/>
      <c r="I39" s="609"/>
      <c r="J39" s="609"/>
      <c r="K39" s="609"/>
      <c r="L39" s="609"/>
      <c r="N39" s="741"/>
    </row>
    <row r="40" spans="1:20" ht="15.45" customHeight="1" x14ac:dyDescent="0.3">
      <c r="A40" s="801" t="s">
        <v>747</v>
      </c>
      <c r="B40" s="806"/>
      <c r="C40" s="807"/>
      <c r="D40" s="808"/>
      <c r="E40" s="808"/>
      <c r="F40" s="808"/>
      <c r="G40" s="808"/>
      <c r="H40" s="808"/>
      <c r="I40" s="808"/>
      <c r="J40" s="808"/>
      <c r="K40" s="808"/>
      <c r="L40" s="808"/>
      <c r="N40" s="741"/>
      <c r="T40" s="368"/>
    </row>
    <row r="41" spans="1:20" s="693" customFormat="1" ht="15.45" customHeight="1" x14ac:dyDescent="0.3">
      <c r="A41" s="801" t="s">
        <v>748</v>
      </c>
      <c r="B41" s="806"/>
      <c r="C41" s="807"/>
      <c r="D41" s="808"/>
      <c r="E41" s="808"/>
      <c r="F41" s="808"/>
      <c r="G41" s="808"/>
      <c r="H41" s="808"/>
      <c r="I41" s="808"/>
      <c r="J41" s="808"/>
      <c r="K41" s="808"/>
      <c r="L41" s="808"/>
      <c r="N41" s="741"/>
      <c r="T41" s="1008"/>
    </row>
    <row r="42" spans="1:20" ht="15.45" customHeight="1" x14ac:dyDescent="0.3">
      <c r="A42" s="802"/>
      <c r="B42" s="803"/>
      <c r="C42" s="804"/>
      <c r="D42" s="805"/>
      <c r="E42" s="805"/>
      <c r="F42" s="805"/>
      <c r="G42" s="805"/>
      <c r="H42" s="805"/>
      <c r="I42" s="805"/>
      <c r="J42" s="805"/>
      <c r="K42" s="805"/>
      <c r="L42" s="805"/>
      <c r="N42" s="741"/>
      <c r="T42" s="368"/>
    </row>
    <row r="43" spans="1:20" ht="27" customHeight="1" x14ac:dyDescent="0.3">
      <c r="A43" s="227" t="s">
        <v>749</v>
      </c>
      <c r="B43" s="809" t="str">
        <f>+VI!B406</f>
        <v>Gamtotvarkos priemonių įgyvendinimas</v>
      </c>
      <c r="C43" s="348" t="s">
        <v>1151</v>
      </c>
      <c r="D43" s="460">
        <f>+VI!E349+VI!E358</f>
        <v>0</v>
      </c>
      <c r="E43" s="460">
        <f>+VI!F349+VI!F358</f>
        <v>0</v>
      </c>
      <c r="F43" s="460">
        <f>+VI!G349+VI!G358</f>
        <v>0</v>
      </c>
      <c r="G43" s="460">
        <f>+VI!H349+VI!H358</f>
        <v>0</v>
      </c>
      <c r="H43" s="460">
        <f>+VI!I349+VI!I358</f>
        <v>0</v>
      </c>
      <c r="I43" s="460">
        <f>+VI!J349+VI!J358</f>
        <v>0</v>
      </c>
      <c r="J43" s="460">
        <f>+VI!K349+VI!K358</f>
        <v>0</v>
      </c>
      <c r="K43" s="460">
        <f>+VI!L349+VI!L358</f>
        <v>0</v>
      </c>
      <c r="L43" s="460">
        <f>+VI!M349+VI!M358</f>
        <v>0</v>
      </c>
      <c r="M43" s="315"/>
      <c r="N43" s="741"/>
    </row>
    <row r="44" spans="1:20" ht="14.55" customHeight="1" x14ac:dyDescent="0.3">
      <c r="A44" s="228" t="s">
        <v>1073</v>
      </c>
      <c r="B44" s="354" t="s">
        <v>71</v>
      </c>
      <c r="C44" s="348" t="s">
        <v>512</v>
      </c>
      <c r="D44" s="460">
        <f>+V!E292</f>
        <v>0</v>
      </c>
      <c r="E44" s="460">
        <f>+V!F292</f>
        <v>0</v>
      </c>
      <c r="F44" s="460">
        <f>+V!G292</f>
        <v>0</v>
      </c>
      <c r="G44" s="460">
        <f>+V!H292</f>
        <v>0</v>
      </c>
      <c r="H44" s="460">
        <f>+V!I292</f>
        <v>0</v>
      </c>
      <c r="I44" s="460">
        <f>+V!J292</f>
        <v>0</v>
      </c>
      <c r="J44" s="460">
        <f>+V!K292</f>
        <v>0</v>
      </c>
      <c r="K44" s="460">
        <f>+V!L292</f>
        <v>0</v>
      </c>
      <c r="L44" s="460">
        <f>+V!M292</f>
        <v>0</v>
      </c>
      <c r="M44" s="315"/>
      <c r="N44" s="741"/>
    </row>
    <row r="45" spans="1:20" s="2" customFormat="1" ht="28.2" customHeight="1" x14ac:dyDescent="0.3">
      <c r="A45" s="228" t="s">
        <v>1074</v>
      </c>
      <c r="B45" s="26" t="s">
        <v>166</v>
      </c>
      <c r="C45" s="521" t="s">
        <v>1268</v>
      </c>
      <c r="D45" s="80">
        <f>+IX!C67</f>
        <v>0</v>
      </c>
      <c r="E45" s="80">
        <f>+IX!D67</f>
        <v>0</v>
      </c>
      <c r="F45" s="80">
        <f>+IX!E67</f>
        <v>0</v>
      </c>
      <c r="G45" s="80">
        <f>+IX!F67</f>
        <v>0</v>
      </c>
      <c r="H45" s="80">
        <f>+IX!G67</f>
        <v>0</v>
      </c>
      <c r="I45" s="80">
        <f>+IX!H67</f>
        <v>0</v>
      </c>
      <c r="J45" s="80">
        <f>+IX!I67</f>
        <v>0</v>
      </c>
      <c r="K45" s="80">
        <f>+IX!J67</f>
        <v>0</v>
      </c>
      <c r="L45" s="80">
        <f>+IX!K67</f>
        <v>0</v>
      </c>
      <c r="M45" s="436"/>
      <c r="N45" s="741"/>
    </row>
    <row r="46" spans="1:20" ht="27.6" customHeight="1" x14ac:dyDescent="0.3">
      <c r="A46" s="228" t="s">
        <v>1075</v>
      </c>
      <c r="B46" s="26" t="s">
        <v>167</v>
      </c>
      <c r="C46" s="521" t="s">
        <v>1239</v>
      </c>
      <c r="D46" s="609"/>
      <c r="E46" s="77">
        <f>+VIII!F232</f>
        <v>0</v>
      </c>
      <c r="F46" s="77">
        <f>+VIII!G232</f>
        <v>0</v>
      </c>
      <c r="G46" s="77">
        <f>+VIII!H232</f>
        <v>0</v>
      </c>
      <c r="H46" s="77">
        <f>+VIII!I232</f>
        <v>0</v>
      </c>
      <c r="I46" s="77">
        <f>+VIII!J232</f>
        <v>0</v>
      </c>
      <c r="J46" s="77">
        <f>+VIII!K232</f>
        <v>0</v>
      </c>
      <c r="K46" s="77">
        <f>+VIII!L232</f>
        <v>0</v>
      </c>
      <c r="L46" s="77">
        <f>+VIII!M232</f>
        <v>0</v>
      </c>
      <c r="N46" s="741"/>
    </row>
    <row r="47" spans="1:20" s="90" customFormat="1" ht="14.55" customHeight="1" x14ac:dyDescent="0.3">
      <c r="A47" s="227" t="s">
        <v>685</v>
      </c>
      <c r="B47" s="26" t="s">
        <v>168</v>
      </c>
      <c r="C47" s="237" t="s">
        <v>169</v>
      </c>
      <c r="D47" s="80">
        <f t="shared" ref="D47:L47" si="6">SUM(D48:D53)</f>
        <v>0</v>
      </c>
      <c r="E47" s="80">
        <f t="shared" si="6"/>
        <v>0</v>
      </c>
      <c r="F47" s="80">
        <f t="shared" si="6"/>
        <v>0</v>
      </c>
      <c r="G47" s="80">
        <f t="shared" si="6"/>
        <v>0</v>
      </c>
      <c r="H47" s="80">
        <f t="shared" si="6"/>
        <v>0</v>
      </c>
      <c r="I47" s="80">
        <f t="shared" si="6"/>
        <v>0</v>
      </c>
      <c r="J47" s="80">
        <f t="shared" si="6"/>
        <v>0</v>
      </c>
      <c r="K47" s="80">
        <f t="shared" si="6"/>
        <v>0</v>
      </c>
      <c r="L47" s="80">
        <f t="shared" si="6"/>
        <v>0</v>
      </c>
      <c r="N47" s="367"/>
    </row>
    <row r="48" spans="1:20" s="312" customFormat="1" ht="14.55" customHeight="1" x14ac:dyDescent="0.3">
      <c r="A48" s="252" t="s">
        <v>571</v>
      </c>
      <c r="B48" s="328" t="s">
        <v>45</v>
      </c>
      <c r="C48" s="348"/>
      <c r="D48" s="719"/>
      <c r="E48" s="719"/>
      <c r="F48" s="719"/>
      <c r="G48" s="719"/>
      <c r="H48" s="719"/>
      <c r="I48" s="719"/>
      <c r="J48" s="719"/>
      <c r="K48" s="719"/>
      <c r="L48" s="719"/>
      <c r="N48" s="741"/>
    </row>
    <row r="49" spans="1:14" s="312" customFormat="1" ht="14.55" customHeight="1" x14ac:dyDescent="0.3">
      <c r="A49" s="252" t="s">
        <v>765</v>
      </c>
      <c r="B49" s="328" t="s">
        <v>45</v>
      </c>
      <c r="C49" s="348"/>
      <c r="D49" s="719"/>
      <c r="E49" s="719"/>
      <c r="F49" s="719"/>
      <c r="G49" s="719"/>
      <c r="H49" s="719"/>
      <c r="I49" s="719"/>
      <c r="J49" s="719"/>
      <c r="K49" s="719"/>
      <c r="L49" s="719"/>
      <c r="N49" s="741"/>
    </row>
    <row r="50" spans="1:14" s="312" customFormat="1" ht="14.55" customHeight="1" x14ac:dyDescent="0.3">
      <c r="A50" s="252" t="s">
        <v>775</v>
      </c>
      <c r="B50" s="328" t="s">
        <v>45</v>
      </c>
      <c r="C50" s="348"/>
      <c r="D50" s="719"/>
      <c r="E50" s="719"/>
      <c r="F50" s="719"/>
      <c r="G50" s="719"/>
      <c r="H50" s="719"/>
      <c r="I50" s="719"/>
      <c r="J50" s="719"/>
      <c r="K50" s="719"/>
      <c r="L50" s="719"/>
      <c r="N50" s="741"/>
    </row>
    <row r="51" spans="1:14" s="812" customFormat="1" ht="14.55" customHeight="1" x14ac:dyDescent="0.3">
      <c r="A51" s="884" t="s">
        <v>785</v>
      </c>
      <c r="B51" s="930" t="s">
        <v>45</v>
      </c>
      <c r="C51" s="327"/>
      <c r="D51" s="719"/>
      <c r="E51" s="719"/>
      <c r="F51" s="719"/>
      <c r="G51" s="719"/>
      <c r="H51" s="719"/>
      <c r="I51" s="719"/>
      <c r="J51" s="719"/>
      <c r="K51" s="719"/>
      <c r="L51" s="719"/>
      <c r="N51" s="741"/>
    </row>
    <row r="52" spans="1:14" s="312" customFormat="1" ht="14.55" customHeight="1" x14ac:dyDescent="0.3">
      <c r="A52" s="1003"/>
      <c r="B52" s="1001"/>
      <c r="C52" s="1004"/>
      <c r="D52" s="1002"/>
      <c r="E52" s="1002"/>
      <c r="F52" s="1002"/>
      <c r="G52" s="1002"/>
      <c r="H52" s="1002"/>
      <c r="I52" s="1002"/>
      <c r="J52" s="1002"/>
      <c r="K52" s="1002"/>
      <c r="L52" s="1002"/>
      <c r="N52" s="741"/>
    </row>
    <row r="53" spans="1:14" s="312" customFormat="1" ht="14.55" customHeight="1" x14ac:dyDescent="0.3">
      <c r="A53" s="884" t="s">
        <v>45</v>
      </c>
      <c r="B53" s="328" t="s">
        <v>45</v>
      </c>
      <c r="C53" s="348"/>
      <c r="D53" s="719"/>
      <c r="E53" s="719"/>
      <c r="F53" s="719"/>
      <c r="G53" s="719"/>
      <c r="H53" s="719"/>
      <c r="I53" s="719"/>
      <c r="J53" s="719"/>
      <c r="K53" s="719"/>
      <c r="L53" s="719"/>
      <c r="N53" s="741"/>
    </row>
    <row r="54" spans="1:14" s="576" customFormat="1" ht="15.6" customHeight="1" x14ac:dyDescent="0.3">
      <c r="A54" s="380" t="s">
        <v>805</v>
      </c>
      <c r="B54" s="354" t="s">
        <v>170</v>
      </c>
      <c r="C54" s="348" t="s">
        <v>171</v>
      </c>
      <c r="D54" s="381">
        <f>SUM(D55:D62)</f>
        <v>0</v>
      </c>
      <c r="E54" s="381">
        <f t="shared" ref="E54:L54" si="7">SUM(E55:E62)</f>
        <v>0</v>
      </c>
      <c r="F54" s="381">
        <f t="shared" si="7"/>
        <v>0</v>
      </c>
      <c r="G54" s="381">
        <f t="shared" si="7"/>
        <v>0</v>
      </c>
      <c r="H54" s="381">
        <f t="shared" si="7"/>
        <v>0</v>
      </c>
      <c r="I54" s="381">
        <f t="shared" si="7"/>
        <v>0</v>
      </c>
      <c r="J54" s="381">
        <f t="shared" si="7"/>
        <v>0</v>
      </c>
      <c r="K54" s="381">
        <f t="shared" si="7"/>
        <v>0</v>
      </c>
      <c r="L54" s="381">
        <f t="shared" si="7"/>
        <v>0</v>
      </c>
      <c r="N54" s="367"/>
    </row>
    <row r="55" spans="1:14" ht="14.55" customHeight="1" x14ac:dyDescent="0.3">
      <c r="A55" s="228" t="s">
        <v>649</v>
      </c>
      <c r="B55" s="54" t="s">
        <v>192</v>
      </c>
      <c r="C55" s="237"/>
      <c r="D55" s="55"/>
      <c r="E55" s="53"/>
      <c r="F55" s="53"/>
      <c r="G55" s="53"/>
      <c r="H55" s="53"/>
      <c r="I55" s="53"/>
      <c r="J55" s="53"/>
      <c r="K55" s="53"/>
      <c r="L55" s="53"/>
      <c r="N55" s="741"/>
    </row>
    <row r="56" spans="1:14" ht="14.55" customHeight="1" x14ac:dyDescent="0.3">
      <c r="A56" s="228" t="s">
        <v>819</v>
      </c>
      <c r="B56" s="54" t="s">
        <v>192</v>
      </c>
      <c r="C56" s="237"/>
      <c r="D56" s="55"/>
      <c r="E56" s="53"/>
      <c r="F56" s="53"/>
      <c r="G56" s="53"/>
      <c r="H56" s="53"/>
      <c r="I56" s="53"/>
      <c r="J56" s="53"/>
      <c r="K56" s="53"/>
      <c r="L56" s="53"/>
      <c r="N56" s="741"/>
    </row>
    <row r="57" spans="1:14" ht="14.55" customHeight="1" x14ac:dyDescent="0.3">
      <c r="A57" s="228" t="s">
        <v>833</v>
      </c>
      <c r="B57" s="54" t="s">
        <v>192</v>
      </c>
      <c r="C57" s="237"/>
      <c r="D57" s="55"/>
      <c r="E57" s="53"/>
      <c r="F57" s="53"/>
      <c r="G57" s="53"/>
      <c r="H57" s="53"/>
      <c r="I57" s="53"/>
      <c r="J57" s="53"/>
      <c r="K57" s="53"/>
      <c r="L57" s="53"/>
      <c r="N57" s="741"/>
    </row>
    <row r="58" spans="1:14" ht="14.55" customHeight="1" x14ac:dyDescent="0.3">
      <c r="A58" s="228" t="s">
        <v>847</v>
      </c>
      <c r="B58" s="54" t="s">
        <v>192</v>
      </c>
      <c r="C58" s="237"/>
      <c r="D58" s="55"/>
      <c r="E58" s="53"/>
      <c r="F58" s="53"/>
      <c r="G58" s="53"/>
      <c r="H58" s="53"/>
      <c r="I58" s="53"/>
      <c r="J58" s="53"/>
      <c r="K58" s="53"/>
      <c r="L58" s="53"/>
      <c r="N58" s="741"/>
    </row>
    <row r="59" spans="1:14" ht="14.55" customHeight="1" x14ac:dyDescent="0.3">
      <c r="A59" s="228" t="s">
        <v>861</v>
      </c>
      <c r="B59" s="54" t="s">
        <v>192</v>
      </c>
      <c r="C59" s="237"/>
      <c r="D59" s="55"/>
      <c r="E59" s="53"/>
      <c r="F59" s="53"/>
      <c r="G59" s="53"/>
      <c r="H59" s="53"/>
      <c r="I59" s="53"/>
      <c r="J59" s="53"/>
      <c r="K59" s="53"/>
      <c r="L59" s="53"/>
      <c r="N59" s="741"/>
    </row>
    <row r="60" spans="1:14" s="693" customFormat="1" ht="14.55" customHeight="1" x14ac:dyDescent="0.3">
      <c r="A60" s="801" t="s">
        <v>1076</v>
      </c>
      <c r="B60" s="54" t="s">
        <v>192</v>
      </c>
      <c r="C60" s="1005"/>
      <c r="D60" s="55"/>
      <c r="E60" s="53"/>
      <c r="F60" s="53"/>
      <c r="G60" s="53"/>
      <c r="H60" s="53"/>
      <c r="I60" s="53"/>
      <c r="J60" s="53"/>
      <c r="K60" s="53"/>
      <c r="L60" s="53"/>
      <c r="N60" s="741"/>
    </row>
    <row r="61" spans="1:14" ht="14.55" customHeight="1" x14ac:dyDescent="0.3">
      <c r="A61" s="997"/>
      <c r="B61" s="998"/>
      <c r="C61" s="999"/>
      <c r="D61" s="1006"/>
      <c r="E61" s="1007"/>
      <c r="F61" s="1007"/>
      <c r="G61" s="1007"/>
      <c r="H61" s="1007"/>
      <c r="I61" s="1007"/>
      <c r="J61" s="1007"/>
      <c r="K61" s="1007"/>
      <c r="L61" s="1007"/>
      <c r="N61" s="741"/>
    </row>
    <row r="62" spans="1:14" ht="14.55" customHeight="1" x14ac:dyDescent="0.3">
      <c r="A62" s="996" t="s">
        <v>45</v>
      </c>
      <c r="B62" s="54" t="s">
        <v>192</v>
      </c>
      <c r="C62" s="237"/>
      <c r="D62" s="55"/>
      <c r="E62" s="53"/>
      <c r="F62" s="53"/>
      <c r="G62" s="53"/>
      <c r="H62" s="53"/>
      <c r="I62" s="53"/>
      <c r="J62" s="53"/>
      <c r="K62" s="53"/>
      <c r="L62" s="53"/>
      <c r="N62" s="741"/>
    </row>
    <row r="63" spans="1:14" s="109" customFormat="1" ht="14.55" customHeight="1" x14ac:dyDescent="0.3">
      <c r="A63" s="260" t="s">
        <v>875</v>
      </c>
      <c r="B63" s="56" t="s">
        <v>172</v>
      </c>
      <c r="C63" s="240" t="s">
        <v>173</v>
      </c>
      <c r="D63" s="57">
        <f t="shared" ref="D63:L63" si="8">ROUND((D54+D47+D6),2)</f>
        <v>0</v>
      </c>
      <c r="E63" s="57">
        <f t="shared" si="8"/>
        <v>0</v>
      </c>
      <c r="F63" s="57">
        <f t="shared" si="8"/>
        <v>0</v>
      </c>
      <c r="G63" s="57">
        <f t="shared" si="8"/>
        <v>0</v>
      </c>
      <c r="H63" s="57">
        <f t="shared" si="8"/>
        <v>0</v>
      </c>
      <c r="I63" s="57">
        <f t="shared" si="8"/>
        <v>0</v>
      </c>
      <c r="J63" s="57">
        <f t="shared" si="8"/>
        <v>0</v>
      </c>
      <c r="K63" s="57">
        <f t="shared" si="8"/>
        <v>0</v>
      </c>
      <c r="L63" s="57">
        <f t="shared" si="8"/>
        <v>0</v>
      </c>
      <c r="N63" s="367"/>
    </row>
    <row r="64" spans="1:14" ht="14.55" customHeight="1" x14ac:dyDescent="0.3">
      <c r="A64" s="261"/>
      <c r="B64" s="76"/>
      <c r="C64" s="241"/>
      <c r="D64" s="810"/>
      <c r="E64" s="810"/>
      <c r="F64" s="810"/>
      <c r="G64" s="810"/>
      <c r="H64" s="810"/>
      <c r="I64" s="810"/>
      <c r="J64" s="810"/>
      <c r="K64" s="810"/>
      <c r="L64" s="810"/>
    </row>
    <row r="65" spans="1:14" ht="14.55" customHeight="1" x14ac:dyDescent="0.3">
      <c r="A65" s="262"/>
      <c r="B65" s="61"/>
      <c r="C65" s="242"/>
      <c r="D65" s="71"/>
      <c r="E65" s="811"/>
      <c r="F65" s="811"/>
      <c r="G65" s="811"/>
      <c r="H65" s="811"/>
      <c r="I65" s="811"/>
      <c r="J65" s="811"/>
      <c r="K65" s="811"/>
      <c r="L65" s="811"/>
    </row>
    <row r="66" spans="1:14" ht="14.55" customHeight="1" x14ac:dyDescent="0.3">
      <c r="A66" s="229"/>
      <c r="B66" s="61"/>
      <c r="C66" s="242"/>
      <c r="D66" s="63"/>
      <c r="E66" s="811"/>
      <c r="F66" s="811"/>
      <c r="G66" s="811"/>
      <c r="H66" s="811"/>
      <c r="I66" s="811"/>
      <c r="J66" s="811"/>
      <c r="K66" s="811"/>
      <c r="L66" s="811"/>
    </row>
    <row r="67" spans="1:14" ht="14.55" customHeight="1" x14ac:dyDescent="0.3">
      <c r="A67" s="229"/>
      <c r="B67" s="61"/>
      <c r="C67" s="242"/>
      <c r="D67" s="64"/>
      <c r="E67" s="64"/>
      <c r="F67" s="64"/>
      <c r="G67" s="64"/>
      <c r="H67" s="64"/>
      <c r="I67" s="64"/>
      <c r="J67" s="64"/>
      <c r="K67" s="64"/>
      <c r="L67" s="64"/>
    </row>
    <row r="68" spans="1:14" ht="14.55" customHeight="1" x14ac:dyDescent="0.3">
      <c r="A68" s="229"/>
      <c r="B68" s="61"/>
      <c r="C68" s="242"/>
      <c r="D68" s="65"/>
      <c r="E68" s="62"/>
      <c r="F68" s="62"/>
      <c r="G68" s="62"/>
      <c r="H68" s="62"/>
      <c r="I68" s="62"/>
      <c r="J68" s="62"/>
      <c r="K68" s="63"/>
      <c r="L68" s="63"/>
    </row>
    <row r="69" spans="1:14" ht="14.55" customHeight="1" x14ac:dyDescent="0.3">
      <c r="A69" s="229"/>
      <c r="B69" s="61"/>
      <c r="C69" s="242"/>
      <c r="D69" s="60"/>
      <c r="E69" s="60"/>
      <c r="F69" s="60"/>
      <c r="G69" s="60"/>
      <c r="H69" s="60"/>
      <c r="I69" s="60"/>
      <c r="J69" s="60"/>
      <c r="K69" s="60"/>
      <c r="L69" s="60"/>
    </row>
    <row r="70" spans="1:14" ht="14.55" customHeight="1" x14ac:dyDescent="0.3">
      <c r="A70" s="229"/>
      <c r="B70" s="61"/>
      <c r="C70" s="242"/>
      <c r="D70" s="62"/>
      <c r="E70" s="62"/>
      <c r="F70" s="62"/>
      <c r="G70" s="62"/>
      <c r="H70" s="62"/>
      <c r="I70" s="62"/>
      <c r="J70" s="62"/>
      <c r="K70" s="63"/>
      <c r="L70" s="63"/>
    </row>
    <row r="71" spans="1:14" ht="14.55" customHeight="1" x14ac:dyDescent="0.3">
      <c r="A71" s="229"/>
      <c r="B71" s="61"/>
      <c r="C71" s="242"/>
      <c r="D71" s="65"/>
      <c r="E71" s="62"/>
      <c r="F71" s="62"/>
      <c r="G71" s="62"/>
      <c r="H71" s="62"/>
      <c r="I71" s="62"/>
      <c r="J71" s="62"/>
      <c r="K71" s="63"/>
      <c r="L71" s="63"/>
    </row>
    <row r="72" spans="1:14" ht="14.55" customHeight="1" x14ac:dyDescent="0.3">
      <c r="A72" s="229"/>
      <c r="B72" s="61"/>
      <c r="C72" s="242"/>
      <c r="D72" s="65"/>
      <c r="E72" s="62"/>
      <c r="F72" s="62"/>
      <c r="G72" s="62"/>
      <c r="H72" s="62"/>
      <c r="I72" s="62"/>
      <c r="J72" s="62"/>
      <c r="K72" s="63"/>
      <c r="L72" s="63"/>
    </row>
    <row r="73" spans="1:14" ht="14.55" customHeight="1" x14ac:dyDescent="0.3">
      <c r="A73" s="229"/>
      <c r="B73" s="61"/>
      <c r="C73" s="242"/>
      <c r="D73" s="65"/>
      <c r="E73" s="62"/>
      <c r="F73" s="62"/>
      <c r="G73" s="62"/>
      <c r="H73" s="62"/>
      <c r="I73" s="62"/>
      <c r="J73" s="62"/>
      <c r="K73" s="63"/>
      <c r="L73" s="63"/>
    </row>
    <row r="74" spans="1:14" ht="14.55" customHeight="1" x14ac:dyDescent="0.3">
      <c r="A74" s="229"/>
      <c r="B74" s="61"/>
      <c r="C74" s="242"/>
      <c r="D74" s="65"/>
      <c r="E74" s="62"/>
      <c r="F74" s="62"/>
      <c r="G74" s="62"/>
      <c r="H74" s="62"/>
      <c r="I74" s="62"/>
      <c r="J74" s="62"/>
      <c r="K74" s="63"/>
      <c r="L74" s="63"/>
    </row>
    <row r="75" spans="1:14" ht="14.55" customHeight="1" x14ac:dyDescent="0.3">
      <c r="A75" s="229"/>
      <c r="B75" s="61"/>
      <c r="C75" s="242"/>
      <c r="D75" s="66"/>
      <c r="E75" s="60"/>
      <c r="F75" s="60"/>
      <c r="G75" s="60"/>
      <c r="H75" s="60"/>
      <c r="I75" s="60"/>
      <c r="J75" s="60"/>
      <c r="K75" s="60"/>
      <c r="L75" s="60"/>
    </row>
    <row r="76" spans="1:14" ht="14.55" customHeight="1" x14ac:dyDescent="0.3">
      <c r="A76" s="229"/>
      <c r="B76" s="61"/>
      <c r="C76" s="242"/>
      <c r="D76" s="60"/>
      <c r="E76" s="60"/>
      <c r="F76" s="60"/>
      <c r="G76" s="60"/>
      <c r="H76" s="60"/>
      <c r="I76" s="60"/>
      <c r="J76" s="60"/>
      <c r="K76" s="60"/>
      <c r="L76" s="60"/>
    </row>
    <row r="77" spans="1:14" s="2" customFormat="1" ht="14.55" customHeight="1" x14ac:dyDescent="0.3">
      <c r="A77" s="230"/>
      <c r="B77" s="61"/>
      <c r="C77" s="243"/>
      <c r="D77" s="67"/>
      <c r="E77" s="67"/>
      <c r="F77" s="67"/>
      <c r="G77" s="67"/>
      <c r="H77" s="67"/>
      <c r="I77" s="67"/>
      <c r="J77" s="67"/>
      <c r="K77" s="67"/>
      <c r="L77" s="67"/>
      <c r="N77" s="746"/>
    </row>
    <row r="78" spans="1:14" ht="14.55" customHeight="1" x14ac:dyDescent="0.3">
      <c r="A78" s="229"/>
      <c r="B78" s="61"/>
      <c r="C78" s="242"/>
      <c r="D78" s="60"/>
      <c r="E78" s="60"/>
      <c r="F78" s="60"/>
      <c r="G78" s="60"/>
      <c r="H78" s="60"/>
      <c r="I78" s="60"/>
      <c r="J78" s="60"/>
      <c r="K78" s="60"/>
      <c r="L78" s="60"/>
    </row>
    <row r="79" spans="1:14" ht="14.55" customHeight="1" x14ac:dyDescent="0.3">
      <c r="A79" s="229"/>
      <c r="B79" s="61"/>
      <c r="C79" s="242"/>
      <c r="D79" s="65"/>
      <c r="E79" s="62"/>
      <c r="F79" s="62"/>
      <c r="G79" s="62"/>
      <c r="H79" s="62"/>
      <c r="I79" s="62"/>
      <c r="J79" s="62"/>
      <c r="K79" s="63"/>
      <c r="L79" s="63"/>
    </row>
    <row r="80" spans="1:14" ht="14.55" customHeight="1" x14ac:dyDescent="0.3">
      <c r="A80" s="229"/>
      <c r="B80" s="61"/>
      <c r="C80" s="242"/>
      <c r="D80" s="60"/>
      <c r="E80" s="60"/>
      <c r="F80" s="60"/>
      <c r="G80" s="60"/>
      <c r="H80" s="60"/>
      <c r="I80" s="60"/>
      <c r="J80" s="60"/>
      <c r="K80" s="60"/>
      <c r="L80" s="60"/>
    </row>
    <row r="81" spans="1:14" ht="14.55" customHeight="1" x14ac:dyDescent="0.3">
      <c r="A81" s="229"/>
      <c r="B81" s="61"/>
      <c r="C81" s="242"/>
      <c r="D81" s="68"/>
      <c r="E81" s="68"/>
      <c r="F81" s="68"/>
      <c r="G81" s="68"/>
      <c r="H81" s="68"/>
      <c r="I81" s="68"/>
      <c r="J81" s="68"/>
      <c r="K81" s="69"/>
      <c r="L81" s="69"/>
    </row>
    <row r="82" spans="1:14" ht="14.55" customHeight="1" x14ac:dyDescent="0.3">
      <c r="A82" s="229"/>
      <c r="B82" s="61"/>
      <c r="C82" s="242"/>
      <c r="D82" s="70"/>
      <c r="E82" s="68"/>
      <c r="F82" s="68"/>
      <c r="G82" s="68"/>
      <c r="H82" s="68"/>
      <c r="I82" s="68"/>
      <c r="J82" s="68"/>
      <c r="K82" s="69"/>
      <c r="L82" s="69"/>
    </row>
    <row r="83" spans="1:14" ht="14.55" customHeight="1" x14ac:dyDescent="0.3">
      <c r="A83" s="229"/>
      <c r="B83" s="61"/>
      <c r="C83" s="242"/>
      <c r="D83" s="70"/>
      <c r="E83" s="68"/>
      <c r="F83" s="68"/>
      <c r="G83" s="68"/>
      <c r="H83" s="68"/>
      <c r="I83" s="68"/>
      <c r="J83" s="68"/>
      <c r="K83" s="69"/>
      <c r="L83" s="69"/>
    </row>
    <row r="84" spans="1:14" ht="14.55" customHeight="1" x14ac:dyDescent="0.3">
      <c r="A84" s="229"/>
      <c r="B84" s="61"/>
      <c r="C84" s="242"/>
      <c r="D84" s="70"/>
      <c r="E84" s="68"/>
      <c r="F84" s="68"/>
      <c r="G84" s="68"/>
      <c r="H84" s="68"/>
      <c r="I84" s="68"/>
      <c r="J84" s="68"/>
      <c r="K84" s="69"/>
      <c r="L84" s="69"/>
    </row>
    <row r="85" spans="1:14" s="28" customFormat="1" ht="14.55" customHeight="1" x14ac:dyDescent="0.3">
      <c r="A85" s="262"/>
      <c r="B85" s="61"/>
      <c r="C85" s="242"/>
      <c r="D85" s="70"/>
      <c r="E85" s="68"/>
      <c r="F85" s="68"/>
      <c r="G85" s="68"/>
      <c r="H85" s="68"/>
      <c r="I85" s="68"/>
      <c r="J85" s="68"/>
      <c r="K85" s="69"/>
      <c r="L85" s="69"/>
      <c r="N85" s="315"/>
    </row>
    <row r="86" spans="1:14" ht="14.55" customHeight="1" x14ac:dyDescent="0.3">
      <c r="A86" s="229"/>
      <c r="B86" s="61"/>
      <c r="C86" s="242"/>
      <c r="D86" s="60"/>
      <c r="E86" s="60"/>
      <c r="F86" s="60"/>
      <c r="G86" s="60"/>
      <c r="H86" s="60"/>
      <c r="I86" s="60"/>
      <c r="J86" s="60"/>
      <c r="K86" s="60"/>
      <c r="L86" s="60"/>
    </row>
    <row r="87" spans="1:14" ht="14.55" customHeight="1" x14ac:dyDescent="0.3">
      <c r="A87" s="229"/>
      <c r="B87" s="61"/>
      <c r="C87" s="242"/>
      <c r="D87" s="60"/>
      <c r="E87" s="60"/>
      <c r="F87" s="60"/>
      <c r="G87" s="60"/>
      <c r="H87" s="60"/>
      <c r="I87" s="60"/>
      <c r="J87" s="60"/>
      <c r="K87" s="60"/>
      <c r="L87" s="60"/>
    </row>
    <row r="88" spans="1:14" ht="14.55" customHeight="1" x14ac:dyDescent="0.3">
      <c r="A88" s="229"/>
      <c r="B88" s="61"/>
      <c r="C88" s="242"/>
      <c r="D88" s="60"/>
      <c r="E88" s="60"/>
      <c r="F88" s="60"/>
      <c r="G88" s="60"/>
      <c r="H88" s="60"/>
      <c r="I88" s="60"/>
      <c r="J88" s="60"/>
      <c r="K88" s="60"/>
      <c r="L88" s="60"/>
    </row>
    <row r="89" spans="1:14" ht="14.55" customHeight="1" x14ac:dyDescent="0.3">
      <c r="A89" s="229"/>
      <c r="B89" s="61"/>
      <c r="C89" s="242"/>
      <c r="D89" s="62"/>
      <c r="E89" s="62"/>
      <c r="F89" s="62"/>
      <c r="G89" s="62"/>
      <c r="H89" s="62"/>
      <c r="I89" s="62"/>
      <c r="J89" s="62"/>
      <c r="K89" s="63"/>
      <c r="L89" s="63"/>
    </row>
    <row r="90" spans="1:14" ht="14.55" customHeight="1" x14ac:dyDescent="0.3">
      <c r="A90" s="229"/>
      <c r="B90" s="61"/>
      <c r="C90" s="242"/>
      <c r="D90" s="60"/>
      <c r="E90" s="60"/>
      <c r="F90" s="60"/>
      <c r="G90" s="60"/>
      <c r="H90" s="60"/>
      <c r="I90" s="60"/>
      <c r="J90" s="60"/>
      <c r="K90" s="60"/>
      <c r="L90" s="60"/>
    </row>
    <row r="91" spans="1:14" ht="14.55" customHeight="1" x14ac:dyDescent="0.3">
      <c r="A91" s="229"/>
      <c r="B91" s="61"/>
      <c r="C91" s="242"/>
      <c r="D91" s="62"/>
      <c r="E91" s="62"/>
      <c r="F91" s="62"/>
      <c r="G91" s="62"/>
      <c r="H91" s="62"/>
      <c r="I91" s="62"/>
      <c r="J91" s="62"/>
      <c r="K91" s="63"/>
      <c r="L91" s="63"/>
    </row>
    <row r="92" spans="1:14" ht="14.55" customHeight="1" x14ac:dyDescent="0.3">
      <c r="A92" s="229"/>
      <c r="B92" s="61"/>
      <c r="C92" s="242"/>
      <c r="D92" s="62"/>
      <c r="E92" s="62"/>
      <c r="F92" s="62"/>
      <c r="G92" s="62"/>
      <c r="H92" s="62"/>
      <c r="I92" s="62"/>
      <c r="J92" s="62"/>
      <c r="K92" s="63"/>
      <c r="L92" s="63"/>
    </row>
    <row r="93" spans="1:14" ht="14.55" customHeight="1" x14ac:dyDescent="0.3">
      <c r="A93" s="229"/>
      <c r="B93" s="61"/>
      <c r="C93" s="242"/>
      <c r="D93" s="62"/>
      <c r="E93" s="62"/>
      <c r="F93" s="62"/>
      <c r="G93" s="62"/>
      <c r="H93" s="62"/>
      <c r="I93" s="62"/>
      <c r="J93" s="62"/>
      <c r="K93" s="63"/>
      <c r="L93" s="63"/>
    </row>
    <row r="94" spans="1:14" ht="14.55" customHeight="1" x14ac:dyDescent="0.3">
      <c r="A94" s="229"/>
      <c r="B94" s="61"/>
      <c r="C94" s="242"/>
      <c r="D94" s="62"/>
      <c r="E94" s="62"/>
      <c r="F94" s="62"/>
      <c r="G94" s="62"/>
      <c r="H94" s="62"/>
      <c r="I94" s="62"/>
      <c r="J94" s="62"/>
      <c r="K94" s="63"/>
      <c r="L94" s="63"/>
    </row>
    <row r="95" spans="1:14" ht="14.55" customHeight="1" x14ac:dyDescent="0.3">
      <c r="A95" s="229"/>
      <c r="B95" s="61"/>
      <c r="C95" s="242"/>
      <c r="D95" s="62"/>
      <c r="E95" s="62"/>
      <c r="F95" s="62"/>
      <c r="G95" s="62"/>
      <c r="H95" s="62"/>
      <c r="I95" s="62"/>
      <c r="J95" s="62"/>
      <c r="K95" s="63"/>
      <c r="L95" s="63"/>
    </row>
    <row r="96" spans="1:14" ht="14.55" customHeight="1" x14ac:dyDescent="0.3">
      <c r="A96" s="229"/>
      <c r="B96" s="61"/>
      <c r="C96" s="242"/>
      <c r="D96" s="62"/>
      <c r="E96" s="62"/>
      <c r="F96" s="62"/>
      <c r="G96" s="62"/>
      <c r="H96" s="62"/>
      <c r="I96" s="62"/>
      <c r="J96" s="62"/>
      <c r="K96" s="62"/>
      <c r="L96" s="62"/>
    </row>
    <row r="97" spans="1:14" ht="14.55" customHeight="1" x14ac:dyDescent="0.3">
      <c r="A97" s="229"/>
      <c r="B97" s="61"/>
      <c r="C97" s="242"/>
      <c r="D97" s="62"/>
      <c r="E97" s="62"/>
      <c r="F97" s="62"/>
      <c r="G97" s="62"/>
      <c r="H97" s="62"/>
      <c r="I97" s="62"/>
      <c r="J97" s="62"/>
      <c r="K97" s="62"/>
      <c r="L97" s="62"/>
    </row>
    <row r="98" spans="1:14" s="2" customFormat="1" ht="14.55" customHeight="1" x14ac:dyDescent="0.3">
      <c r="A98" s="230"/>
      <c r="B98" s="61"/>
      <c r="C98" s="243"/>
      <c r="D98" s="67"/>
      <c r="E98" s="67"/>
      <c r="F98" s="67"/>
      <c r="G98" s="67"/>
      <c r="H98" s="67"/>
      <c r="I98" s="67"/>
      <c r="J98" s="67"/>
      <c r="K98" s="67"/>
      <c r="L98" s="67"/>
      <c r="N98" s="746"/>
    </row>
    <row r="99" spans="1:14" ht="14.55" customHeight="1" x14ac:dyDescent="0.3">
      <c r="A99" s="263"/>
      <c r="B99" s="46"/>
      <c r="C99" s="244"/>
      <c r="D99" s="60"/>
      <c r="E99" s="60"/>
      <c r="F99" s="60"/>
      <c r="G99" s="60"/>
      <c r="H99" s="60"/>
      <c r="I99" s="60"/>
      <c r="J99" s="60"/>
      <c r="K99" s="60"/>
      <c r="L99" s="60"/>
    </row>
    <row r="100" spans="1:14" ht="14.55" customHeight="1" x14ac:dyDescent="0.3">
      <c r="A100" s="263"/>
      <c r="B100" s="46"/>
      <c r="C100" s="244"/>
      <c r="D100" s="62"/>
      <c r="E100" s="62"/>
      <c r="F100" s="62"/>
      <c r="G100" s="62"/>
      <c r="H100" s="62"/>
      <c r="I100" s="62"/>
      <c r="J100" s="62"/>
      <c r="K100" s="63"/>
      <c r="L100" s="63"/>
    </row>
    <row r="101" spans="1:14" ht="14.55" customHeight="1" x14ac:dyDescent="0.3">
      <c r="A101" s="229"/>
      <c r="B101" s="59"/>
      <c r="C101" s="242"/>
      <c r="D101" s="60"/>
      <c r="E101" s="60"/>
      <c r="F101" s="60"/>
      <c r="G101" s="60"/>
      <c r="H101" s="60"/>
      <c r="I101" s="60"/>
      <c r="J101" s="60"/>
      <c r="K101" s="60"/>
      <c r="L101" s="60"/>
    </row>
    <row r="102" spans="1:14" ht="14.55" customHeight="1" x14ac:dyDescent="0.3">
      <c r="A102" s="229"/>
      <c r="B102" s="59"/>
      <c r="C102" s="242"/>
      <c r="D102" s="62"/>
      <c r="E102" s="62"/>
      <c r="F102" s="62"/>
      <c r="G102" s="62"/>
      <c r="H102" s="62"/>
      <c r="I102" s="62"/>
      <c r="J102" s="62"/>
      <c r="K102" s="63"/>
      <c r="L102" s="63"/>
    </row>
    <row r="103" spans="1:14" ht="14.55" customHeight="1" x14ac:dyDescent="0.3">
      <c r="A103" s="229"/>
      <c r="B103" s="59"/>
      <c r="C103" s="242"/>
      <c r="D103" s="62"/>
      <c r="E103" s="62"/>
      <c r="F103" s="62"/>
      <c r="G103" s="62"/>
      <c r="H103" s="62"/>
      <c r="I103" s="62"/>
      <c r="J103" s="62"/>
      <c r="K103" s="63"/>
      <c r="L103" s="63"/>
    </row>
    <row r="104" spans="1:14" ht="14.55" customHeight="1" x14ac:dyDescent="0.3">
      <c r="A104" s="229"/>
      <c r="B104" s="59"/>
      <c r="C104" s="242"/>
      <c r="D104" s="62"/>
      <c r="E104" s="62"/>
      <c r="F104" s="62"/>
      <c r="G104" s="62"/>
      <c r="H104" s="62"/>
      <c r="I104" s="62"/>
      <c r="J104" s="62"/>
      <c r="K104" s="63"/>
      <c r="L104" s="63"/>
    </row>
    <row r="105" spans="1:14" ht="14.55" customHeight="1" x14ac:dyDescent="0.3">
      <c r="A105" s="229"/>
      <c r="B105" s="59"/>
      <c r="C105" s="242"/>
      <c r="D105" s="62"/>
      <c r="E105" s="62"/>
      <c r="F105" s="62"/>
      <c r="G105" s="62"/>
      <c r="H105" s="62"/>
      <c r="I105" s="62"/>
      <c r="J105" s="62"/>
      <c r="K105" s="63"/>
      <c r="L105" s="63"/>
    </row>
    <row r="106" spans="1:14" ht="14.55" customHeight="1" x14ac:dyDescent="0.3">
      <c r="A106" s="229"/>
      <c r="B106" s="59"/>
      <c r="C106" s="242"/>
      <c r="D106" s="62"/>
      <c r="E106" s="62"/>
      <c r="F106" s="62"/>
      <c r="G106" s="62"/>
      <c r="H106" s="62"/>
      <c r="I106" s="62"/>
      <c r="J106" s="62"/>
      <c r="K106" s="63"/>
      <c r="L106" s="63"/>
    </row>
    <row r="107" spans="1:14" ht="14.55" customHeight="1" x14ac:dyDescent="0.3">
      <c r="A107" s="229"/>
      <c r="B107" s="59"/>
      <c r="C107" s="242"/>
      <c r="D107" s="66"/>
      <c r="E107" s="60"/>
      <c r="F107" s="60"/>
      <c r="G107" s="60"/>
      <c r="H107" s="60"/>
      <c r="I107" s="60"/>
      <c r="J107" s="60"/>
      <c r="K107" s="60"/>
      <c r="L107" s="60"/>
    </row>
    <row r="108" spans="1:14" ht="14.55" customHeight="1" x14ac:dyDescent="0.3">
      <c r="A108" s="229"/>
      <c r="B108" s="59"/>
      <c r="C108" s="242"/>
      <c r="D108" s="66"/>
      <c r="E108" s="60"/>
      <c r="F108" s="60"/>
      <c r="G108" s="60"/>
      <c r="H108" s="60"/>
      <c r="I108" s="60"/>
      <c r="J108" s="60"/>
      <c r="K108" s="71"/>
      <c r="L108" s="71"/>
    </row>
    <row r="109" spans="1:14" ht="14.55" customHeight="1" x14ac:dyDescent="0.3">
      <c r="A109" s="229"/>
      <c r="B109" s="59"/>
      <c r="C109" s="242"/>
      <c r="D109" s="66"/>
      <c r="E109" s="60"/>
      <c r="F109" s="60"/>
      <c r="G109" s="60"/>
      <c r="H109" s="60"/>
      <c r="I109" s="60"/>
      <c r="J109" s="60"/>
      <c r="K109" s="71"/>
      <c r="L109" s="71"/>
    </row>
    <row r="110" spans="1:14" ht="14.55" customHeight="1" x14ac:dyDescent="0.3">
      <c r="A110" s="229"/>
      <c r="B110" s="59"/>
      <c r="C110" s="242"/>
      <c r="D110" s="60"/>
      <c r="E110" s="60"/>
      <c r="F110" s="60"/>
      <c r="G110" s="60"/>
      <c r="H110" s="60"/>
      <c r="I110" s="60"/>
      <c r="J110" s="60"/>
      <c r="K110" s="60"/>
      <c r="L110" s="60"/>
    </row>
    <row r="111" spans="1:14" ht="14.55" customHeight="1" x14ac:dyDescent="0.3">
      <c r="A111" s="229"/>
      <c r="B111" s="59"/>
      <c r="C111" s="242"/>
      <c r="D111" s="62"/>
      <c r="E111" s="62"/>
      <c r="F111" s="62"/>
      <c r="G111" s="62"/>
      <c r="H111" s="62"/>
      <c r="I111" s="62"/>
      <c r="J111" s="62"/>
      <c r="K111" s="63"/>
      <c r="L111" s="63"/>
    </row>
    <row r="112" spans="1:14" ht="14.55" customHeight="1" x14ac:dyDescent="0.3">
      <c r="A112" s="229"/>
      <c r="B112" s="59"/>
      <c r="C112" s="242"/>
      <c r="D112" s="66"/>
      <c r="E112" s="60"/>
      <c r="F112" s="60"/>
      <c r="G112" s="60"/>
      <c r="H112" s="60"/>
      <c r="I112" s="60"/>
      <c r="J112" s="60"/>
      <c r="K112" s="60"/>
      <c r="L112" s="60"/>
    </row>
    <row r="113" spans="1:14" ht="14.55" customHeight="1" x14ac:dyDescent="0.3">
      <c r="A113" s="229"/>
      <c r="B113" s="59"/>
      <c r="C113" s="242"/>
      <c r="D113" s="62"/>
      <c r="E113" s="62"/>
      <c r="F113" s="62"/>
      <c r="G113" s="62"/>
      <c r="H113" s="62"/>
      <c r="I113" s="62"/>
      <c r="J113" s="62"/>
      <c r="K113" s="63"/>
      <c r="L113" s="63"/>
    </row>
    <row r="114" spans="1:14" ht="14.55" customHeight="1" x14ac:dyDescent="0.3">
      <c r="A114" s="229"/>
      <c r="B114" s="59"/>
      <c r="C114" s="242"/>
      <c r="D114" s="62"/>
      <c r="E114" s="62"/>
      <c r="F114" s="62"/>
      <c r="G114" s="62"/>
      <c r="H114" s="62"/>
      <c r="I114" s="62"/>
      <c r="J114" s="62"/>
      <c r="K114" s="63"/>
      <c r="L114" s="63"/>
    </row>
    <row r="115" spans="1:14" s="28" customFormat="1" ht="14.55" customHeight="1" x14ac:dyDescent="0.3">
      <c r="A115" s="262"/>
      <c r="B115" s="59"/>
      <c r="C115" s="242"/>
      <c r="D115" s="62"/>
      <c r="E115" s="62"/>
      <c r="F115" s="62"/>
      <c r="G115" s="62"/>
      <c r="H115" s="62"/>
      <c r="I115" s="62"/>
      <c r="J115" s="62"/>
      <c r="K115" s="63"/>
      <c r="L115" s="63"/>
      <c r="N115" s="315"/>
    </row>
    <row r="116" spans="1:14" ht="14.55" customHeight="1" x14ac:dyDescent="0.3">
      <c r="A116" s="229"/>
      <c r="B116" s="59"/>
      <c r="C116" s="242"/>
      <c r="D116" s="62"/>
      <c r="E116" s="62"/>
      <c r="F116" s="62"/>
      <c r="G116" s="62"/>
      <c r="H116" s="62"/>
      <c r="I116" s="62"/>
      <c r="J116" s="62"/>
      <c r="K116" s="63"/>
      <c r="L116" s="63"/>
    </row>
    <row r="117" spans="1:14" ht="14.55" customHeight="1" x14ac:dyDescent="0.3">
      <c r="A117" s="229"/>
      <c r="B117" s="59"/>
      <c r="C117" s="242"/>
      <c r="D117" s="62"/>
      <c r="E117" s="62"/>
      <c r="F117" s="62"/>
      <c r="G117" s="62"/>
      <c r="H117" s="62"/>
      <c r="I117" s="62"/>
      <c r="J117" s="62"/>
      <c r="K117" s="63"/>
      <c r="L117" s="63"/>
    </row>
    <row r="118" spans="1:14" ht="14.55" customHeight="1" x14ac:dyDescent="0.3">
      <c r="A118" s="229"/>
      <c r="B118" s="59"/>
      <c r="C118" s="242"/>
      <c r="D118" s="66"/>
      <c r="E118" s="60"/>
      <c r="F118" s="60"/>
      <c r="G118" s="60"/>
      <c r="H118" s="60"/>
      <c r="I118" s="60"/>
      <c r="J118" s="60"/>
      <c r="K118" s="60"/>
      <c r="L118" s="60"/>
    </row>
    <row r="119" spans="1:14" ht="14.55" customHeight="1" x14ac:dyDescent="0.3">
      <c r="A119" s="229"/>
      <c r="B119" s="59"/>
      <c r="C119" s="242"/>
      <c r="D119" s="66"/>
      <c r="E119" s="60"/>
      <c r="F119" s="60"/>
      <c r="G119" s="60"/>
      <c r="H119" s="60"/>
      <c r="I119" s="60"/>
      <c r="J119" s="60"/>
      <c r="K119" s="60"/>
      <c r="L119" s="60"/>
    </row>
    <row r="120" spans="1:14" s="2" customFormat="1" ht="14.55" customHeight="1" x14ac:dyDescent="0.3">
      <c r="A120" s="230"/>
      <c r="B120" s="59"/>
      <c r="C120" s="243"/>
      <c r="D120" s="67"/>
      <c r="E120" s="67"/>
      <c r="F120" s="67"/>
      <c r="G120" s="67"/>
      <c r="H120" s="67"/>
      <c r="I120" s="67"/>
      <c r="J120" s="67"/>
      <c r="K120" s="67"/>
      <c r="L120" s="67"/>
      <c r="N120" s="746"/>
    </row>
    <row r="121" spans="1:14" ht="14.55" customHeight="1" x14ac:dyDescent="0.3">
      <c r="A121" s="229"/>
      <c r="B121" s="59"/>
      <c r="C121" s="242"/>
      <c r="D121" s="60"/>
      <c r="E121" s="60"/>
      <c r="F121" s="60"/>
      <c r="G121" s="60"/>
      <c r="H121" s="60"/>
      <c r="I121" s="60"/>
      <c r="J121" s="60"/>
      <c r="K121" s="60"/>
      <c r="L121" s="60"/>
    </row>
    <row r="122" spans="1:14" ht="14.55" customHeight="1" x14ac:dyDescent="0.3">
      <c r="A122" s="229"/>
      <c r="B122" s="59"/>
      <c r="C122" s="242"/>
      <c r="D122" s="68"/>
      <c r="E122" s="68"/>
      <c r="F122" s="68"/>
      <c r="G122" s="68"/>
      <c r="H122" s="68"/>
      <c r="I122" s="68"/>
      <c r="J122" s="68"/>
      <c r="K122" s="69"/>
      <c r="L122" s="69"/>
    </row>
    <row r="123" spans="1:14" ht="14.55" customHeight="1" x14ac:dyDescent="0.3">
      <c r="A123" s="229"/>
      <c r="B123" s="59"/>
      <c r="C123" s="242"/>
      <c r="D123" s="60"/>
      <c r="E123" s="60"/>
      <c r="F123" s="60"/>
      <c r="G123" s="60"/>
      <c r="H123" s="60"/>
      <c r="I123" s="60"/>
      <c r="J123" s="60"/>
      <c r="K123" s="60"/>
      <c r="L123" s="60"/>
    </row>
    <row r="124" spans="1:14" ht="14.55" customHeight="1" x14ac:dyDescent="0.3">
      <c r="A124" s="229"/>
      <c r="B124" s="59"/>
      <c r="C124" s="242"/>
      <c r="D124" s="62"/>
      <c r="E124" s="62"/>
      <c r="F124" s="62"/>
      <c r="G124" s="62"/>
      <c r="H124" s="62"/>
      <c r="I124" s="62"/>
      <c r="J124" s="62"/>
      <c r="K124" s="63"/>
      <c r="L124" s="63"/>
    </row>
    <row r="125" spans="1:14" ht="14.55" customHeight="1" x14ac:dyDescent="0.3">
      <c r="A125" s="229"/>
      <c r="B125" s="59"/>
      <c r="C125" s="242"/>
      <c r="D125" s="62"/>
      <c r="E125" s="62"/>
      <c r="F125" s="62"/>
      <c r="G125" s="62"/>
      <c r="H125" s="62"/>
      <c r="I125" s="62"/>
      <c r="J125" s="62"/>
      <c r="K125" s="63"/>
      <c r="L125" s="63"/>
    </row>
    <row r="126" spans="1:14" ht="14.55" customHeight="1" x14ac:dyDescent="0.3">
      <c r="A126" s="229"/>
      <c r="B126" s="59"/>
      <c r="C126" s="242"/>
      <c r="D126" s="62"/>
      <c r="E126" s="62"/>
      <c r="F126" s="62"/>
      <c r="G126" s="62"/>
      <c r="H126" s="62"/>
      <c r="I126" s="62"/>
      <c r="J126" s="62"/>
      <c r="K126" s="63"/>
      <c r="L126" s="63"/>
    </row>
    <row r="127" spans="1:14" ht="14.55" customHeight="1" x14ac:dyDescent="0.3">
      <c r="A127" s="229"/>
      <c r="B127" s="59"/>
      <c r="C127" s="242"/>
      <c r="D127" s="62"/>
      <c r="E127" s="62"/>
      <c r="F127" s="62"/>
      <c r="G127" s="62"/>
      <c r="H127" s="62"/>
      <c r="I127" s="62"/>
      <c r="J127" s="62"/>
      <c r="K127" s="63"/>
      <c r="L127" s="63"/>
    </row>
    <row r="128" spans="1:14" ht="14.55" customHeight="1" x14ac:dyDescent="0.3">
      <c r="A128" s="229"/>
      <c r="B128" s="59"/>
      <c r="C128" s="242"/>
      <c r="D128" s="60"/>
      <c r="E128" s="60"/>
      <c r="F128" s="60"/>
      <c r="G128" s="60"/>
      <c r="H128" s="60"/>
      <c r="I128" s="60"/>
      <c r="J128" s="60"/>
      <c r="K128" s="60"/>
      <c r="L128" s="60"/>
    </row>
    <row r="129" spans="1:14" ht="14.55" customHeight="1" x14ac:dyDescent="0.3">
      <c r="A129" s="229"/>
      <c r="B129" s="59"/>
      <c r="C129" s="242"/>
      <c r="D129" s="60"/>
      <c r="E129" s="60"/>
      <c r="F129" s="60"/>
      <c r="G129" s="60"/>
      <c r="H129" s="60"/>
      <c r="I129" s="60"/>
      <c r="J129" s="60"/>
      <c r="K129" s="60"/>
      <c r="L129" s="60"/>
    </row>
    <row r="130" spans="1:14" ht="14.55" customHeight="1" x14ac:dyDescent="0.3">
      <c r="A130" s="264"/>
      <c r="B130" s="59"/>
      <c r="C130" s="245"/>
      <c r="D130" s="62"/>
      <c r="E130" s="62"/>
      <c r="F130" s="62"/>
      <c r="G130" s="62"/>
      <c r="H130" s="62"/>
      <c r="I130" s="62"/>
      <c r="J130" s="62"/>
      <c r="K130" s="63"/>
      <c r="L130" s="63"/>
    </row>
    <row r="131" spans="1:14" ht="14.55" customHeight="1" x14ac:dyDescent="0.3">
      <c r="A131" s="264"/>
      <c r="B131" s="59"/>
      <c r="C131" s="242"/>
      <c r="D131" s="60"/>
      <c r="E131" s="60"/>
      <c r="F131" s="60"/>
      <c r="G131" s="60"/>
      <c r="H131" s="60"/>
      <c r="I131" s="60"/>
      <c r="J131" s="60"/>
      <c r="K131" s="60"/>
      <c r="L131" s="60"/>
    </row>
    <row r="132" spans="1:14" ht="14.55" customHeight="1" x14ac:dyDescent="0.3">
      <c r="A132" s="229"/>
      <c r="B132" s="59"/>
      <c r="C132" s="242"/>
      <c r="D132" s="60"/>
      <c r="E132" s="62"/>
      <c r="F132" s="62"/>
      <c r="G132" s="62"/>
      <c r="H132" s="62"/>
      <c r="I132" s="62"/>
      <c r="J132" s="62"/>
      <c r="K132" s="62"/>
      <c r="L132" s="62"/>
    </row>
    <row r="133" spans="1:14" ht="14.55" customHeight="1" x14ac:dyDescent="0.3">
      <c r="A133" s="229"/>
      <c r="B133" s="59"/>
      <c r="C133" s="242"/>
      <c r="D133" s="62"/>
      <c r="E133" s="62"/>
      <c r="F133" s="62"/>
      <c r="G133" s="62"/>
      <c r="H133" s="62"/>
      <c r="I133" s="62"/>
      <c r="J133" s="62"/>
      <c r="K133" s="63"/>
      <c r="L133" s="63"/>
    </row>
    <row r="134" spans="1:14" ht="14.55" customHeight="1" x14ac:dyDescent="0.3">
      <c r="A134" s="229"/>
      <c r="B134" s="59"/>
      <c r="C134" s="242"/>
      <c r="D134" s="62"/>
      <c r="E134" s="62"/>
      <c r="F134" s="62"/>
      <c r="G134" s="62"/>
      <c r="H134" s="62"/>
      <c r="I134" s="62"/>
      <c r="J134" s="62"/>
      <c r="K134" s="63"/>
      <c r="L134" s="63"/>
    </row>
    <row r="135" spans="1:14" ht="14.55" customHeight="1" x14ac:dyDescent="0.3">
      <c r="A135" s="229"/>
      <c r="B135" s="59"/>
      <c r="C135" s="242"/>
      <c r="D135" s="62"/>
      <c r="E135" s="62"/>
      <c r="F135" s="62"/>
      <c r="G135" s="62"/>
      <c r="H135" s="62"/>
      <c r="I135" s="62"/>
      <c r="J135" s="62"/>
      <c r="K135" s="63"/>
      <c r="L135" s="63"/>
    </row>
    <row r="136" spans="1:14" ht="14.55" customHeight="1" x14ac:dyDescent="0.3">
      <c r="A136" s="265"/>
      <c r="B136" s="59"/>
      <c r="C136" s="246"/>
      <c r="D136" s="62"/>
      <c r="E136" s="62"/>
      <c r="F136" s="62"/>
      <c r="G136" s="62"/>
      <c r="H136" s="62"/>
      <c r="I136" s="62"/>
      <c r="J136" s="62"/>
      <c r="K136" s="63"/>
      <c r="L136" s="63"/>
    </row>
    <row r="137" spans="1:14" ht="14.55" customHeight="1" x14ac:dyDescent="0.3">
      <c r="A137" s="229"/>
      <c r="B137" s="59"/>
      <c r="C137" s="242"/>
      <c r="D137" s="62"/>
      <c r="E137" s="62"/>
      <c r="F137" s="62"/>
      <c r="G137" s="62"/>
      <c r="H137" s="62"/>
      <c r="I137" s="62"/>
      <c r="J137" s="62"/>
      <c r="K137" s="63"/>
      <c r="L137" s="63"/>
    </row>
    <row r="138" spans="1:14" ht="14.55" customHeight="1" x14ac:dyDescent="0.3">
      <c r="A138" s="229"/>
      <c r="B138" s="59"/>
      <c r="C138" s="242"/>
      <c r="D138" s="60"/>
      <c r="E138" s="60"/>
      <c r="F138" s="60"/>
      <c r="G138" s="60"/>
      <c r="H138" s="60"/>
      <c r="I138" s="60"/>
      <c r="J138" s="60"/>
      <c r="K138" s="60"/>
      <c r="L138" s="60"/>
    </row>
    <row r="139" spans="1:14" s="2" customFormat="1" ht="14.55" customHeight="1" x14ac:dyDescent="0.3">
      <c r="A139" s="230"/>
      <c r="B139" s="59"/>
      <c r="C139" s="243"/>
      <c r="D139" s="67"/>
      <c r="E139" s="67"/>
      <c r="F139" s="67"/>
      <c r="G139" s="67"/>
      <c r="H139" s="67"/>
      <c r="I139" s="67"/>
      <c r="J139" s="67"/>
      <c r="K139" s="67"/>
      <c r="L139" s="67"/>
      <c r="N139" s="746"/>
    </row>
    <row r="140" spans="1:14" ht="14.55" customHeight="1" x14ac:dyDescent="0.3">
      <c r="A140" s="229"/>
      <c r="B140" s="59"/>
      <c r="C140" s="242"/>
      <c r="D140" s="62"/>
      <c r="E140" s="62"/>
      <c r="F140" s="62"/>
      <c r="G140" s="62"/>
      <c r="H140" s="62"/>
      <c r="I140" s="62"/>
      <c r="J140" s="62"/>
      <c r="K140" s="63"/>
      <c r="L140" s="63"/>
    </row>
    <row r="141" spans="1:14" s="28" customFormat="1" ht="14.55" customHeight="1" x14ac:dyDescent="0.3">
      <c r="A141" s="262"/>
      <c r="B141" s="59"/>
      <c r="C141" s="242"/>
      <c r="D141" s="72"/>
      <c r="E141" s="72"/>
      <c r="F141" s="72"/>
      <c r="G141" s="72"/>
      <c r="H141" s="72"/>
      <c r="I141" s="72"/>
      <c r="J141" s="72"/>
      <c r="K141" s="73"/>
      <c r="L141" s="73"/>
      <c r="N141" s="315"/>
    </row>
    <row r="142" spans="1:14" ht="14.55" customHeight="1" x14ac:dyDescent="0.3">
      <c r="A142" s="229"/>
      <c r="B142" s="59"/>
      <c r="C142" s="242"/>
      <c r="D142" s="62"/>
      <c r="E142" s="62"/>
      <c r="F142" s="62"/>
      <c r="G142" s="62"/>
      <c r="H142" s="62"/>
      <c r="I142" s="62"/>
      <c r="J142" s="62"/>
      <c r="K142" s="63"/>
      <c r="L142" s="63"/>
    </row>
    <row r="143" spans="1:14" ht="14.55" customHeight="1" x14ac:dyDescent="0.3">
      <c r="A143" s="229"/>
      <c r="B143" s="59"/>
      <c r="C143" s="242"/>
      <c r="D143" s="65"/>
      <c r="E143" s="62"/>
      <c r="F143" s="62"/>
      <c r="G143" s="62"/>
      <c r="H143" s="62"/>
      <c r="I143" s="62"/>
      <c r="J143" s="62"/>
      <c r="K143" s="63"/>
      <c r="L143" s="63"/>
    </row>
    <row r="144" spans="1:14" ht="14.55" customHeight="1" x14ac:dyDescent="0.3">
      <c r="A144" s="229"/>
      <c r="B144" s="59"/>
      <c r="C144" s="242"/>
      <c r="D144" s="65"/>
      <c r="E144" s="62"/>
      <c r="F144" s="62"/>
      <c r="G144" s="62"/>
      <c r="H144" s="62"/>
      <c r="I144" s="62"/>
      <c r="J144" s="62"/>
      <c r="K144" s="63"/>
      <c r="L144" s="63"/>
    </row>
    <row r="145" spans="1:14" ht="14.55" customHeight="1" x14ac:dyDescent="0.3">
      <c r="A145" s="229"/>
      <c r="B145" s="59"/>
      <c r="C145" s="242"/>
      <c r="D145" s="65"/>
      <c r="E145" s="62"/>
      <c r="F145" s="62"/>
      <c r="G145" s="62"/>
      <c r="H145" s="62"/>
      <c r="I145" s="62"/>
      <c r="J145" s="62"/>
      <c r="K145" s="63"/>
      <c r="L145" s="63"/>
    </row>
    <row r="146" spans="1:14" s="2" customFormat="1" ht="14.55" customHeight="1" x14ac:dyDescent="0.3">
      <c r="A146" s="230"/>
      <c r="B146" s="59"/>
      <c r="C146" s="243"/>
      <c r="D146" s="74"/>
      <c r="E146" s="67"/>
      <c r="F146" s="67"/>
      <c r="G146" s="67"/>
      <c r="H146" s="67"/>
      <c r="I146" s="67"/>
      <c r="J146" s="67"/>
      <c r="K146" s="67"/>
      <c r="L146" s="67"/>
      <c r="N146" s="746"/>
    </row>
    <row r="147" spans="1:14" s="2" customFormat="1" ht="14.55" customHeight="1" x14ac:dyDescent="0.3">
      <c r="A147" s="230"/>
      <c r="B147" s="59"/>
      <c r="C147" s="243"/>
      <c r="D147" s="67"/>
      <c r="E147" s="67"/>
      <c r="F147" s="67"/>
      <c r="G147" s="67"/>
      <c r="H147" s="67"/>
      <c r="I147" s="67"/>
      <c r="J147" s="67"/>
      <c r="K147" s="67"/>
      <c r="L147" s="67"/>
      <c r="N147" s="746"/>
    </row>
    <row r="148" spans="1:14" ht="14.55" customHeight="1" x14ac:dyDescent="0.3">
      <c r="A148" s="229"/>
      <c r="B148" s="59"/>
      <c r="C148" s="242"/>
      <c r="D148" s="65"/>
      <c r="E148" s="62"/>
      <c r="F148" s="62"/>
      <c r="G148" s="62"/>
      <c r="H148" s="62"/>
      <c r="I148" s="62"/>
      <c r="J148" s="62"/>
      <c r="K148" s="63"/>
      <c r="L148" s="63"/>
    </row>
    <row r="149" spans="1:14" ht="14.55" customHeight="1" x14ac:dyDescent="0.3">
      <c r="A149" s="229"/>
      <c r="B149" s="59"/>
      <c r="C149" s="242"/>
      <c r="D149" s="65"/>
      <c r="E149" s="62"/>
      <c r="F149" s="62"/>
      <c r="G149" s="62"/>
      <c r="H149" s="62"/>
      <c r="I149" s="62"/>
      <c r="J149" s="62"/>
      <c r="K149" s="63"/>
      <c r="L149" s="63"/>
    </row>
    <row r="150" spans="1:14" ht="14.55" customHeight="1" x14ac:dyDescent="0.3">
      <c r="A150" s="229"/>
      <c r="B150" s="59"/>
      <c r="C150" s="242"/>
      <c r="D150" s="65"/>
      <c r="E150" s="62"/>
      <c r="F150" s="62"/>
      <c r="G150" s="62"/>
      <c r="H150" s="62"/>
      <c r="I150" s="62"/>
      <c r="J150" s="62"/>
      <c r="K150" s="63"/>
      <c r="L150" s="63"/>
    </row>
    <row r="151" spans="1:14" s="2" customFormat="1" ht="14.55" customHeight="1" x14ac:dyDescent="0.3">
      <c r="A151" s="230"/>
      <c r="B151" s="59"/>
      <c r="C151" s="243"/>
      <c r="D151" s="67"/>
      <c r="E151" s="67"/>
      <c r="F151" s="67"/>
      <c r="G151" s="67"/>
      <c r="H151" s="67"/>
      <c r="I151" s="67"/>
      <c r="J151" s="67"/>
      <c r="K151" s="67"/>
      <c r="L151" s="67"/>
      <c r="N151" s="746"/>
    </row>
    <row r="152" spans="1:14" ht="14.55" customHeight="1" x14ac:dyDescent="0.3">
      <c r="A152" s="262"/>
      <c r="B152" s="59"/>
      <c r="C152" s="242"/>
      <c r="D152" s="75"/>
      <c r="E152" s="72"/>
      <c r="F152" s="72"/>
      <c r="G152" s="72"/>
      <c r="H152" s="72"/>
      <c r="I152" s="72"/>
      <c r="J152" s="72"/>
      <c r="K152" s="73"/>
      <c r="L152" s="73"/>
    </row>
    <row r="153" spans="1:14" ht="14.55" customHeight="1" x14ac:dyDescent="0.3">
      <c r="A153" s="262"/>
      <c r="B153" s="59"/>
      <c r="C153" s="242"/>
      <c r="D153" s="75"/>
      <c r="E153" s="72"/>
      <c r="F153" s="72"/>
      <c r="G153" s="72"/>
      <c r="H153" s="72"/>
      <c r="I153" s="72"/>
      <c r="J153" s="72"/>
      <c r="K153" s="73"/>
      <c r="L153" s="73"/>
    </row>
    <row r="154" spans="1:14" s="10" customFormat="1" ht="14.55" customHeight="1" x14ac:dyDescent="0.3">
      <c r="A154" s="262"/>
      <c r="B154" s="59"/>
      <c r="C154" s="242"/>
      <c r="D154" s="75"/>
      <c r="E154" s="72"/>
      <c r="F154" s="72"/>
      <c r="G154" s="72"/>
      <c r="H154" s="72"/>
      <c r="I154" s="72"/>
      <c r="J154" s="72"/>
      <c r="K154" s="73"/>
      <c r="L154" s="73"/>
      <c r="N154" s="745"/>
    </row>
    <row r="155" spans="1:14" s="10" customFormat="1" ht="14.55" customHeight="1" x14ac:dyDescent="0.3">
      <c r="A155" s="230"/>
      <c r="B155" s="59"/>
      <c r="C155" s="243"/>
      <c r="D155" s="67"/>
      <c r="E155" s="67"/>
      <c r="F155" s="67"/>
      <c r="G155" s="67"/>
      <c r="H155" s="67"/>
      <c r="I155" s="67"/>
      <c r="J155" s="67"/>
      <c r="K155" s="67"/>
      <c r="L155" s="67"/>
      <c r="N155" s="745"/>
    </row>
    <row r="156" spans="1:14" s="10" customFormat="1" ht="14.55" customHeight="1" x14ac:dyDescent="0.3">
      <c r="A156" s="262"/>
      <c r="B156" s="59"/>
      <c r="C156" s="242"/>
      <c r="D156" s="75"/>
      <c r="E156" s="72"/>
      <c r="F156" s="72"/>
      <c r="G156" s="72"/>
      <c r="H156" s="72"/>
      <c r="I156" s="72"/>
      <c r="J156" s="72"/>
      <c r="K156" s="73"/>
      <c r="L156" s="73"/>
      <c r="N156" s="745"/>
    </row>
    <row r="157" spans="1:14" s="10" customFormat="1" ht="14.55" customHeight="1" x14ac:dyDescent="0.3">
      <c r="A157" s="262"/>
      <c r="B157" s="59"/>
      <c r="C157" s="242"/>
      <c r="D157" s="75"/>
      <c r="E157" s="72"/>
      <c r="F157" s="72"/>
      <c r="G157" s="72"/>
      <c r="H157" s="72"/>
      <c r="I157" s="72"/>
      <c r="J157" s="72"/>
      <c r="K157" s="73"/>
      <c r="L157" s="73"/>
      <c r="N157" s="745"/>
    </row>
    <row r="158" spans="1:14" s="10" customFormat="1" ht="14.55" customHeight="1" x14ac:dyDescent="0.3">
      <c r="A158" s="262"/>
      <c r="B158" s="59"/>
      <c r="C158" s="242"/>
      <c r="D158" s="75"/>
      <c r="E158" s="72"/>
      <c r="F158" s="72"/>
      <c r="G158" s="72"/>
      <c r="H158" s="72"/>
      <c r="I158" s="72"/>
      <c r="J158" s="72"/>
      <c r="K158" s="73"/>
      <c r="L158" s="73"/>
      <c r="N158" s="745"/>
    </row>
    <row r="159" spans="1:14" s="10" customFormat="1" ht="14.55" customHeight="1" x14ac:dyDescent="0.3">
      <c r="A159" s="230"/>
      <c r="B159" s="59"/>
      <c r="C159" s="243"/>
      <c r="D159" s="67"/>
      <c r="E159" s="67"/>
      <c r="F159" s="67"/>
      <c r="G159" s="67"/>
      <c r="H159" s="67"/>
      <c r="I159" s="67"/>
      <c r="J159" s="67"/>
      <c r="K159" s="67"/>
      <c r="L159" s="67"/>
      <c r="N159" s="745"/>
    </row>
    <row r="160" spans="1:14" s="10" customFormat="1" ht="14.55" customHeight="1" x14ac:dyDescent="0.3">
      <c r="A160" s="262"/>
      <c r="B160" s="59"/>
      <c r="C160" s="242"/>
      <c r="D160" s="75"/>
      <c r="E160" s="72"/>
      <c r="F160" s="72"/>
      <c r="G160" s="72"/>
      <c r="H160" s="72"/>
      <c r="I160" s="72"/>
      <c r="J160" s="72"/>
      <c r="K160" s="73"/>
      <c r="L160" s="73"/>
      <c r="N160" s="745"/>
    </row>
    <row r="161" spans="1:14" s="10" customFormat="1" ht="14.55" customHeight="1" x14ac:dyDescent="0.3">
      <c r="A161" s="262"/>
      <c r="B161" s="59"/>
      <c r="C161" s="242"/>
      <c r="D161" s="75"/>
      <c r="E161" s="72"/>
      <c r="F161" s="72"/>
      <c r="G161" s="72"/>
      <c r="H161" s="72"/>
      <c r="I161" s="72"/>
      <c r="J161" s="72"/>
      <c r="K161" s="73"/>
      <c r="L161" s="73"/>
      <c r="N161" s="745"/>
    </row>
    <row r="162" spans="1:14" s="10" customFormat="1" ht="14.55" customHeight="1" x14ac:dyDescent="0.3">
      <c r="A162" s="262"/>
      <c r="B162" s="59"/>
      <c r="C162" s="242"/>
      <c r="D162" s="75"/>
      <c r="E162" s="72"/>
      <c r="F162" s="72"/>
      <c r="G162" s="72"/>
      <c r="H162" s="72"/>
      <c r="I162" s="72"/>
      <c r="J162" s="72"/>
      <c r="K162" s="73"/>
      <c r="L162" s="73"/>
      <c r="N162" s="745"/>
    </row>
    <row r="163" spans="1:14" s="32" customFormat="1" ht="14.55" customHeight="1" x14ac:dyDescent="0.3">
      <c r="A163" s="262"/>
      <c r="B163" s="59"/>
      <c r="C163" s="242"/>
      <c r="D163" s="58"/>
      <c r="E163" s="58"/>
      <c r="F163" s="58"/>
      <c r="G163" s="58"/>
      <c r="H163" s="58"/>
      <c r="I163" s="58"/>
      <c r="J163" s="58"/>
      <c r="K163" s="58"/>
      <c r="L163" s="58"/>
      <c r="N163" s="745"/>
    </row>
    <row r="164" spans="1:14" s="10" customFormat="1" ht="14.55" customHeight="1" x14ac:dyDescent="0.3">
      <c r="A164" s="262"/>
      <c r="B164" s="59"/>
      <c r="C164" s="242"/>
      <c r="D164" s="75"/>
      <c r="E164" s="72"/>
      <c r="F164" s="72"/>
      <c r="G164" s="72"/>
      <c r="H164" s="72"/>
      <c r="I164" s="72"/>
      <c r="J164" s="72"/>
      <c r="K164" s="73"/>
      <c r="L164" s="73"/>
      <c r="N164" s="745"/>
    </row>
    <row r="165" spans="1:14" s="10" customFormat="1" ht="14.55" customHeight="1" x14ac:dyDescent="0.3">
      <c r="A165" s="262"/>
      <c r="B165" s="59"/>
      <c r="C165" s="242"/>
      <c r="D165" s="75"/>
      <c r="E165" s="72"/>
      <c r="F165" s="72"/>
      <c r="G165" s="72"/>
      <c r="H165" s="72"/>
      <c r="I165" s="72"/>
      <c r="J165" s="72"/>
      <c r="K165" s="73"/>
      <c r="L165" s="73"/>
      <c r="N165" s="745"/>
    </row>
    <row r="166" spans="1:14" s="10" customFormat="1" ht="14.55" customHeight="1" x14ac:dyDescent="0.3">
      <c r="A166" s="262"/>
      <c r="B166" s="59"/>
      <c r="C166" s="242"/>
      <c r="D166" s="75"/>
      <c r="E166" s="72"/>
      <c r="F166" s="72"/>
      <c r="G166" s="72"/>
      <c r="H166" s="72"/>
      <c r="I166" s="72"/>
      <c r="J166" s="72"/>
      <c r="K166" s="73"/>
      <c r="L166" s="73"/>
      <c r="N166" s="745"/>
    </row>
    <row r="167" spans="1:14" s="10" customFormat="1" x14ac:dyDescent="0.3">
      <c r="A167" s="258"/>
      <c r="B167" s="31"/>
      <c r="C167" s="247"/>
      <c r="D167" s="17"/>
      <c r="E167" s="15"/>
      <c r="F167" s="15"/>
      <c r="G167" s="15"/>
      <c r="H167" s="15"/>
      <c r="I167" s="15"/>
      <c r="J167" s="15"/>
      <c r="K167" s="15"/>
      <c r="L167" s="15"/>
      <c r="N167" s="745"/>
    </row>
    <row r="168" spans="1:14" s="10" customFormat="1" x14ac:dyDescent="0.3">
      <c r="A168" s="258"/>
      <c r="B168" s="16"/>
      <c r="C168" s="247"/>
      <c r="D168" s="17"/>
      <c r="E168" s="15"/>
      <c r="F168" s="15"/>
      <c r="G168" s="15"/>
      <c r="H168" s="15"/>
      <c r="I168" s="15"/>
      <c r="J168" s="15"/>
      <c r="K168" s="15"/>
      <c r="L168" s="15"/>
      <c r="N168" s="745"/>
    </row>
    <row r="169" spans="1:14" s="10" customFormat="1" x14ac:dyDescent="0.3">
      <c r="A169" s="258"/>
      <c r="B169" s="16"/>
      <c r="C169" s="247"/>
      <c r="D169" s="17"/>
      <c r="E169" s="15"/>
      <c r="F169" s="15"/>
      <c r="G169" s="15"/>
      <c r="H169" s="15"/>
      <c r="I169" s="15"/>
      <c r="J169" s="15"/>
      <c r="K169" s="15"/>
      <c r="L169" s="15"/>
      <c r="N169" s="745"/>
    </row>
    <row r="170" spans="1:14" s="10" customFormat="1" x14ac:dyDescent="0.3">
      <c r="A170" s="258"/>
      <c r="B170" s="16"/>
      <c r="C170" s="247"/>
      <c r="D170" s="17"/>
      <c r="E170" s="15"/>
      <c r="F170" s="15"/>
      <c r="G170" s="15"/>
      <c r="H170" s="15"/>
      <c r="I170" s="15"/>
      <c r="J170" s="15"/>
      <c r="K170" s="15"/>
      <c r="L170" s="15"/>
      <c r="N170" s="745"/>
    </row>
    <row r="171" spans="1:14" s="10" customFormat="1" x14ac:dyDescent="0.3">
      <c r="A171" s="258"/>
      <c r="B171" s="16"/>
      <c r="C171" s="247"/>
      <c r="D171" s="17"/>
      <c r="E171" s="15"/>
      <c r="F171" s="15"/>
      <c r="G171" s="15"/>
      <c r="H171" s="15"/>
      <c r="I171" s="15"/>
      <c r="J171" s="15"/>
      <c r="K171" s="15"/>
      <c r="L171" s="15"/>
      <c r="N171" s="745"/>
    </row>
    <row r="172" spans="1:14" s="10" customFormat="1" x14ac:dyDescent="0.3">
      <c r="A172" s="258"/>
      <c r="B172" s="16"/>
      <c r="C172" s="247"/>
      <c r="D172" s="17"/>
      <c r="E172" s="15"/>
      <c r="F172" s="15"/>
      <c r="G172" s="15"/>
      <c r="H172" s="15"/>
      <c r="I172" s="15"/>
      <c r="J172" s="15"/>
      <c r="K172" s="15"/>
      <c r="L172" s="15"/>
      <c r="N172" s="745"/>
    </row>
    <row r="173" spans="1:14" s="10" customFormat="1" x14ac:dyDescent="0.3">
      <c r="A173" s="258"/>
      <c r="B173" s="16"/>
      <c r="C173" s="247"/>
      <c r="D173" s="17"/>
      <c r="E173" s="15"/>
      <c r="F173" s="15"/>
      <c r="G173" s="15"/>
      <c r="H173" s="15"/>
      <c r="I173" s="15"/>
      <c r="J173" s="15"/>
      <c r="K173" s="15"/>
      <c r="L173" s="15"/>
      <c r="N173" s="745"/>
    </row>
    <row r="174" spans="1:14" s="10" customFormat="1" x14ac:dyDescent="0.3">
      <c r="A174" s="258"/>
      <c r="B174" s="16"/>
      <c r="C174" s="247"/>
      <c r="D174" s="17"/>
      <c r="E174" s="15"/>
      <c r="F174" s="15"/>
      <c r="G174" s="15"/>
      <c r="H174" s="15"/>
      <c r="I174" s="15"/>
      <c r="J174" s="15"/>
      <c r="K174" s="15"/>
      <c r="L174" s="15"/>
      <c r="N174" s="745"/>
    </row>
    <row r="175" spans="1:14" s="10" customFormat="1" x14ac:dyDescent="0.3">
      <c r="A175" s="258"/>
      <c r="B175" s="16"/>
      <c r="C175" s="247"/>
      <c r="D175" s="17"/>
      <c r="E175" s="15"/>
      <c r="F175" s="15"/>
      <c r="G175" s="15"/>
      <c r="H175" s="15"/>
      <c r="I175" s="15"/>
      <c r="J175" s="15"/>
      <c r="K175" s="15"/>
      <c r="L175" s="15"/>
      <c r="N175" s="745"/>
    </row>
    <row r="176" spans="1:14" s="10" customFormat="1" x14ac:dyDescent="0.3">
      <c r="A176" s="258"/>
      <c r="B176" s="16"/>
      <c r="C176" s="247"/>
      <c r="D176" s="17"/>
      <c r="E176" s="15"/>
      <c r="F176" s="15"/>
      <c r="G176" s="15"/>
      <c r="H176" s="15"/>
      <c r="I176" s="15"/>
      <c r="J176" s="15"/>
      <c r="K176" s="15"/>
      <c r="L176" s="15"/>
      <c r="N176" s="745"/>
    </row>
    <row r="177" spans="1:14" s="10" customFormat="1" x14ac:dyDescent="0.3">
      <c r="A177" s="258"/>
      <c r="B177" s="16"/>
      <c r="C177" s="247"/>
      <c r="D177" s="17"/>
      <c r="E177" s="15"/>
      <c r="F177" s="15"/>
      <c r="G177" s="15"/>
      <c r="H177" s="15"/>
      <c r="I177" s="15"/>
      <c r="J177" s="15"/>
      <c r="K177" s="15"/>
      <c r="L177" s="15"/>
      <c r="N177" s="745"/>
    </row>
    <row r="178" spans="1:14" s="10" customFormat="1" x14ac:dyDescent="0.3">
      <c r="A178" s="258"/>
      <c r="B178" s="16"/>
      <c r="C178" s="247"/>
      <c r="D178" s="17"/>
      <c r="E178" s="15"/>
      <c r="F178" s="15"/>
      <c r="G178" s="15"/>
      <c r="H178" s="15"/>
      <c r="I178" s="15"/>
      <c r="J178" s="15"/>
      <c r="K178" s="15"/>
      <c r="L178" s="15"/>
      <c r="N178" s="745"/>
    </row>
    <row r="179" spans="1:14" s="10" customFormat="1" x14ac:dyDescent="0.3">
      <c r="A179" s="258"/>
      <c r="B179" s="16"/>
      <c r="C179" s="247"/>
      <c r="D179" s="17"/>
      <c r="E179" s="15"/>
      <c r="F179" s="15"/>
      <c r="G179" s="15"/>
      <c r="H179" s="15"/>
      <c r="I179" s="15"/>
      <c r="J179" s="15"/>
      <c r="K179" s="15"/>
      <c r="L179" s="15"/>
      <c r="N179" s="745"/>
    </row>
    <row r="180" spans="1:14" s="10" customFormat="1" x14ac:dyDescent="0.3">
      <c r="A180" s="258"/>
      <c r="B180" s="16"/>
      <c r="C180" s="247"/>
      <c r="D180" s="17"/>
      <c r="E180" s="15"/>
      <c r="F180" s="15"/>
      <c r="G180" s="15"/>
      <c r="H180" s="15"/>
      <c r="I180" s="15"/>
      <c r="J180" s="15"/>
      <c r="K180" s="15"/>
      <c r="L180" s="15"/>
      <c r="N180" s="745"/>
    </row>
    <row r="181" spans="1:14" s="10" customFormat="1" x14ac:dyDescent="0.3">
      <c r="A181" s="258"/>
      <c r="B181" s="16"/>
      <c r="C181" s="247"/>
      <c r="D181" s="17"/>
      <c r="E181" s="15"/>
      <c r="F181" s="15"/>
      <c r="G181" s="15"/>
      <c r="H181" s="15"/>
      <c r="I181" s="15"/>
      <c r="J181" s="15"/>
      <c r="K181" s="15"/>
      <c r="L181" s="15"/>
      <c r="N181" s="745"/>
    </row>
    <row r="182" spans="1:14" s="10" customFormat="1" x14ac:dyDescent="0.3">
      <c r="A182" s="258"/>
      <c r="B182" s="16"/>
      <c r="C182" s="247"/>
      <c r="D182" s="17"/>
      <c r="E182" s="15"/>
      <c r="F182" s="15"/>
      <c r="G182" s="15"/>
      <c r="H182" s="15"/>
      <c r="I182" s="15"/>
      <c r="J182" s="15"/>
      <c r="K182" s="15"/>
      <c r="L182" s="15"/>
      <c r="N182" s="745"/>
    </row>
    <row r="183" spans="1:14" s="10" customFormat="1" x14ac:dyDescent="0.3">
      <c r="A183" s="258"/>
      <c r="B183" s="16"/>
      <c r="C183" s="247"/>
      <c r="D183" s="17"/>
      <c r="E183" s="15"/>
      <c r="F183" s="15"/>
      <c r="G183" s="15"/>
      <c r="H183" s="15"/>
      <c r="I183" s="15"/>
      <c r="J183" s="15"/>
      <c r="K183" s="15"/>
      <c r="L183" s="15"/>
      <c r="N183" s="745"/>
    </row>
    <row r="184" spans="1:14" s="10" customFormat="1" x14ac:dyDescent="0.3">
      <c r="A184" s="258"/>
      <c r="B184" s="16"/>
      <c r="C184" s="247"/>
      <c r="D184" s="17"/>
      <c r="E184" s="15"/>
      <c r="F184" s="15"/>
      <c r="G184" s="15"/>
      <c r="H184" s="15"/>
      <c r="I184" s="15"/>
      <c r="J184" s="15"/>
      <c r="K184" s="15"/>
      <c r="L184" s="15"/>
      <c r="N184" s="745"/>
    </row>
    <row r="185" spans="1:14" s="10" customFormat="1" x14ac:dyDescent="0.3">
      <c r="A185" s="258"/>
      <c r="B185" s="16"/>
      <c r="C185" s="247"/>
      <c r="D185" s="17"/>
      <c r="E185" s="15"/>
      <c r="F185" s="15"/>
      <c r="G185" s="15"/>
      <c r="H185" s="15"/>
      <c r="I185" s="15"/>
      <c r="J185" s="15"/>
      <c r="K185" s="15"/>
      <c r="L185" s="15"/>
      <c r="N185" s="745"/>
    </row>
    <row r="186" spans="1:14" s="10" customFormat="1" x14ac:dyDescent="0.3">
      <c r="A186" s="258"/>
      <c r="B186" s="16"/>
      <c r="C186" s="247"/>
      <c r="D186" s="17"/>
      <c r="E186" s="15"/>
      <c r="F186" s="15"/>
      <c r="G186" s="15"/>
      <c r="H186" s="15"/>
      <c r="I186" s="15"/>
      <c r="J186" s="15"/>
      <c r="K186" s="15"/>
      <c r="L186" s="15"/>
      <c r="N186" s="745"/>
    </row>
    <row r="187" spans="1:14" s="10" customFormat="1" x14ac:dyDescent="0.3">
      <c r="A187" s="258"/>
      <c r="B187" s="16"/>
      <c r="C187" s="247"/>
      <c r="D187" s="17"/>
      <c r="E187" s="15"/>
      <c r="F187" s="15"/>
      <c r="G187" s="15"/>
      <c r="H187" s="15"/>
      <c r="I187" s="15"/>
      <c r="J187" s="15"/>
      <c r="K187" s="15"/>
      <c r="L187" s="15"/>
      <c r="N187" s="745"/>
    </row>
    <row r="188" spans="1:14" s="10" customFormat="1" x14ac:dyDescent="0.3">
      <c r="A188" s="258"/>
      <c r="B188" s="16"/>
      <c r="C188" s="247"/>
      <c r="D188" s="17"/>
      <c r="E188" s="15"/>
      <c r="F188" s="15"/>
      <c r="G188" s="15"/>
      <c r="H188" s="15"/>
      <c r="I188" s="15"/>
      <c r="J188" s="15"/>
      <c r="K188" s="15"/>
      <c r="L188" s="15"/>
      <c r="N188" s="745"/>
    </row>
    <row r="189" spans="1:14" s="10" customFormat="1" x14ac:dyDescent="0.3">
      <c r="A189" s="258"/>
      <c r="B189" s="16"/>
      <c r="C189" s="247"/>
      <c r="D189" s="17"/>
      <c r="E189" s="15"/>
      <c r="F189" s="15"/>
      <c r="G189" s="15"/>
      <c r="H189" s="15"/>
      <c r="I189" s="15"/>
      <c r="J189" s="15"/>
      <c r="K189" s="15"/>
      <c r="L189" s="15"/>
      <c r="N189" s="745"/>
    </row>
    <row r="190" spans="1:14" s="10" customFormat="1" x14ac:dyDescent="0.3">
      <c r="A190" s="258"/>
      <c r="B190" s="16"/>
      <c r="C190" s="247"/>
      <c r="D190" s="17"/>
      <c r="E190" s="15"/>
      <c r="F190" s="15"/>
      <c r="G190" s="15"/>
      <c r="H190" s="15"/>
      <c r="I190" s="15"/>
      <c r="J190" s="15"/>
      <c r="K190" s="15"/>
      <c r="L190" s="15"/>
      <c r="N190" s="745"/>
    </row>
    <row r="191" spans="1:14" s="10" customFormat="1" x14ac:dyDescent="0.3">
      <c r="A191" s="258"/>
      <c r="B191" s="16"/>
      <c r="C191" s="247"/>
      <c r="D191" s="17"/>
      <c r="E191" s="15"/>
      <c r="F191" s="15"/>
      <c r="G191" s="15"/>
      <c r="H191" s="15"/>
      <c r="I191" s="15"/>
      <c r="J191" s="15"/>
      <c r="K191" s="15"/>
      <c r="L191" s="15"/>
      <c r="N191" s="745"/>
    </row>
    <row r="192" spans="1:14" s="10" customFormat="1" x14ac:dyDescent="0.3">
      <c r="A192" s="258"/>
      <c r="B192" s="16"/>
      <c r="C192" s="247"/>
      <c r="D192" s="17"/>
      <c r="E192" s="15"/>
      <c r="F192" s="15"/>
      <c r="G192" s="15"/>
      <c r="H192" s="15"/>
      <c r="I192" s="15"/>
      <c r="J192" s="15"/>
      <c r="K192" s="15"/>
      <c r="L192" s="15"/>
      <c r="N192" s="745"/>
    </row>
    <row r="193" spans="1:14" s="10" customFormat="1" x14ac:dyDescent="0.3">
      <c r="A193" s="258"/>
      <c r="B193" s="16"/>
      <c r="C193" s="247"/>
      <c r="D193" s="17"/>
      <c r="E193" s="15"/>
      <c r="F193" s="15"/>
      <c r="G193" s="15"/>
      <c r="H193" s="15"/>
      <c r="I193" s="15"/>
      <c r="J193" s="15"/>
      <c r="K193" s="15"/>
      <c r="L193" s="15"/>
      <c r="N193" s="745"/>
    </row>
    <row r="194" spans="1:14" s="10" customFormat="1" x14ac:dyDescent="0.3">
      <c r="A194" s="258"/>
      <c r="B194" s="16"/>
      <c r="C194" s="247"/>
      <c r="D194" s="17"/>
      <c r="E194" s="15"/>
      <c r="F194" s="15"/>
      <c r="G194" s="15"/>
      <c r="H194" s="15"/>
      <c r="I194" s="15"/>
      <c r="J194" s="15"/>
      <c r="K194" s="15"/>
      <c r="L194" s="15"/>
      <c r="N194" s="745"/>
    </row>
    <row r="195" spans="1:14" s="10" customFormat="1" x14ac:dyDescent="0.3">
      <c r="A195" s="258"/>
      <c r="B195" s="16"/>
      <c r="C195" s="247"/>
      <c r="D195" s="17"/>
      <c r="E195" s="15"/>
      <c r="F195" s="15"/>
      <c r="G195" s="15"/>
      <c r="H195" s="15"/>
      <c r="I195" s="15"/>
      <c r="J195" s="15"/>
      <c r="K195" s="15"/>
      <c r="L195" s="15"/>
      <c r="N195" s="745"/>
    </row>
    <row r="196" spans="1:14" s="10" customFormat="1" x14ac:dyDescent="0.3">
      <c r="A196" s="258"/>
      <c r="B196" s="16"/>
      <c r="C196" s="247"/>
      <c r="D196" s="17"/>
      <c r="E196" s="15"/>
      <c r="F196" s="15"/>
      <c r="G196" s="15"/>
      <c r="H196" s="15"/>
      <c r="I196" s="15"/>
      <c r="J196" s="15"/>
      <c r="K196" s="15"/>
      <c r="L196" s="15"/>
      <c r="N196" s="745"/>
    </row>
    <row r="197" spans="1:14" s="10" customFormat="1" x14ac:dyDescent="0.3">
      <c r="A197" s="258"/>
      <c r="B197" s="16"/>
      <c r="C197" s="247"/>
      <c r="D197" s="17"/>
      <c r="E197" s="15"/>
      <c r="F197" s="15"/>
      <c r="G197" s="15"/>
      <c r="H197" s="15"/>
      <c r="I197" s="15"/>
      <c r="J197" s="15"/>
      <c r="K197" s="15"/>
      <c r="L197" s="15"/>
      <c r="N197" s="745"/>
    </row>
    <row r="198" spans="1:14" s="10" customFormat="1" x14ac:dyDescent="0.3">
      <c r="A198" s="258"/>
      <c r="B198" s="16"/>
      <c r="C198" s="247"/>
      <c r="D198" s="17"/>
      <c r="E198" s="15"/>
      <c r="F198" s="15"/>
      <c r="G198" s="15"/>
      <c r="H198" s="15"/>
      <c r="I198" s="15"/>
      <c r="J198" s="15"/>
      <c r="K198" s="15"/>
      <c r="L198" s="15"/>
      <c r="N198" s="745"/>
    </row>
    <row r="199" spans="1:14" s="10" customFormat="1" x14ac:dyDescent="0.3">
      <c r="A199" s="258"/>
      <c r="B199" s="16"/>
      <c r="C199" s="247"/>
      <c r="D199" s="17"/>
      <c r="E199" s="15"/>
      <c r="F199" s="15"/>
      <c r="G199" s="15"/>
      <c r="H199" s="15"/>
      <c r="I199" s="15"/>
      <c r="J199" s="15"/>
      <c r="K199" s="15"/>
      <c r="L199" s="15"/>
      <c r="N199" s="745"/>
    </row>
    <row r="200" spans="1:14" s="10" customFormat="1" x14ac:dyDescent="0.3">
      <c r="A200" s="258"/>
      <c r="B200" s="16"/>
      <c r="C200" s="247"/>
      <c r="D200" s="17"/>
      <c r="E200" s="15"/>
      <c r="F200" s="15"/>
      <c r="G200" s="15"/>
      <c r="H200" s="15"/>
      <c r="I200" s="15"/>
      <c r="J200" s="15"/>
      <c r="K200" s="15"/>
      <c r="L200" s="15"/>
      <c r="N200" s="745"/>
    </row>
    <row r="201" spans="1:14" s="10" customFormat="1" x14ac:dyDescent="0.3">
      <c r="A201" s="258"/>
      <c r="B201" s="16"/>
      <c r="C201" s="247"/>
      <c r="D201" s="17"/>
      <c r="E201" s="15"/>
      <c r="F201" s="15"/>
      <c r="G201" s="15"/>
      <c r="H201" s="15"/>
      <c r="I201" s="15"/>
      <c r="J201" s="15"/>
      <c r="K201" s="15"/>
      <c r="L201" s="15"/>
      <c r="N201" s="745"/>
    </row>
    <row r="202" spans="1:14" s="10" customFormat="1" x14ac:dyDescent="0.3">
      <c r="A202" s="258"/>
      <c r="B202" s="16"/>
      <c r="C202" s="247"/>
      <c r="D202" s="17"/>
      <c r="E202" s="15"/>
      <c r="F202" s="15"/>
      <c r="G202" s="15"/>
      <c r="H202" s="15"/>
      <c r="I202" s="15"/>
      <c r="J202" s="15"/>
      <c r="K202" s="15"/>
      <c r="L202" s="15"/>
      <c r="N202" s="745"/>
    </row>
    <row r="203" spans="1:14" s="10" customFormat="1" x14ac:dyDescent="0.3">
      <c r="A203" s="258"/>
      <c r="B203" s="16"/>
      <c r="C203" s="247"/>
      <c r="D203" s="17"/>
      <c r="E203" s="15"/>
      <c r="F203" s="15"/>
      <c r="G203" s="15"/>
      <c r="H203" s="15"/>
      <c r="I203" s="15"/>
      <c r="J203" s="15"/>
      <c r="K203" s="15"/>
      <c r="L203" s="15"/>
      <c r="N203" s="745"/>
    </row>
    <row r="204" spans="1:14" s="10" customFormat="1" x14ac:dyDescent="0.3">
      <c r="A204" s="258"/>
      <c r="B204" s="16"/>
      <c r="C204" s="247"/>
      <c r="D204" s="17"/>
      <c r="E204" s="15"/>
      <c r="F204" s="15"/>
      <c r="G204" s="15"/>
      <c r="H204" s="15"/>
      <c r="I204" s="15"/>
      <c r="J204" s="15"/>
      <c r="K204" s="15"/>
      <c r="L204" s="15"/>
      <c r="N204" s="745"/>
    </row>
    <row r="205" spans="1:14" s="10" customFormat="1" x14ac:dyDescent="0.3">
      <c r="A205" s="258"/>
      <c r="B205" s="16"/>
      <c r="C205" s="247"/>
      <c r="D205" s="17"/>
      <c r="E205" s="15"/>
      <c r="F205" s="15"/>
      <c r="G205" s="15"/>
      <c r="H205" s="15"/>
      <c r="I205" s="15"/>
      <c r="J205" s="15"/>
      <c r="K205" s="15"/>
      <c r="L205" s="15"/>
      <c r="N205" s="745"/>
    </row>
    <row r="206" spans="1:14" s="10" customFormat="1" x14ac:dyDescent="0.3">
      <c r="A206" s="258"/>
      <c r="B206" s="16"/>
      <c r="C206" s="247"/>
      <c r="D206" s="17"/>
      <c r="E206" s="15"/>
      <c r="F206" s="15"/>
      <c r="G206" s="15"/>
      <c r="H206" s="15"/>
      <c r="I206" s="15"/>
      <c r="J206" s="15"/>
      <c r="K206" s="15"/>
      <c r="L206" s="15"/>
      <c r="N206" s="745"/>
    </row>
    <row r="207" spans="1:14" s="10" customFormat="1" x14ac:dyDescent="0.3">
      <c r="A207" s="258"/>
      <c r="B207" s="16"/>
      <c r="C207" s="247"/>
      <c r="D207" s="17"/>
      <c r="E207" s="15"/>
      <c r="F207" s="15"/>
      <c r="G207" s="15"/>
      <c r="H207" s="15"/>
      <c r="I207" s="15"/>
      <c r="J207" s="15"/>
      <c r="K207" s="15"/>
      <c r="L207" s="15"/>
      <c r="N207" s="745"/>
    </row>
    <row r="208" spans="1:14" s="10" customFormat="1" x14ac:dyDescent="0.3">
      <c r="A208" s="258"/>
      <c r="B208" s="16"/>
      <c r="C208" s="247"/>
      <c r="D208" s="17"/>
      <c r="E208" s="15"/>
      <c r="F208" s="15"/>
      <c r="G208" s="15"/>
      <c r="H208" s="15"/>
      <c r="I208" s="15"/>
      <c r="J208" s="15"/>
      <c r="K208" s="15"/>
      <c r="L208" s="15"/>
      <c r="N208" s="745"/>
    </row>
    <row r="209" spans="1:14" s="10" customFormat="1" x14ac:dyDescent="0.3">
      <c r="A209" s="258"/>
      <c r="B209" s="16"/>
      <c r="C209" s="247"/>
      <c r="D209" s="17"/>
      <c r="E209" s="15"/>
      <c r="F209" s="15"/>
      <c r="G209" s="15"/>
      <c r="H209" s="15"/>
      <c r="I209" s="15"/>
      <c r="J209" s="15"/>
      <c r="K209" s="15"/>
      <c r="L209" s="15"/>
      <c r="N209" s="745"/>
    </row>
    <row r="210" spans="1:14" s="10" customFormat="1" x14ac:dyDescent="0.3">
      <c r="A210" s="258"/>
      <c r="B210" s="16"/>
      <c r="C210" s="247"/>
      <c r="D210" s="17"/>
      <c r="E210" s="15"/>
      <c r="F210" s="15"/>
      <c r="G210" s="15"/>
      <c r="H210" s="15"/>
      <c r="I210" s="15"/>
      <c r="J210" s="15"/>
      <c r="K210" s="15"/>
      <c r="L210" s="15"/>
      <c r="N210" s="745"/>
    </row>
    <row r="211" spans="1:14" s="10" customFormat="1" x14ac:dyDescent="0.3">
      <c r="A211" s="258"/>
      <c r="B211" s="16"/>
      <c r="C211" s="247"/>
      <c r="D211" s="17"/>
      <c r="E211" s="15"/>
      <c r="F211" s="15"/>
      <c r="G211" s="15"/>
      <c r="H211" s="15"/>
      <c r="I211" s="15"/>
      <c r="J211" s="15"/>
      <c r="K211" s="15"/>
      <c r="L211" s="15"/>
      <c r="N211" s="745"/>
    </row>
    <row r="212" spans="1:14" s="10" customFormat="1" x14ac:dyDescent="0.3">
      <c r="A212" s="258"/>
      <c r="B212" s="16"/>
      <c r="C212" s="247"/>
      <c r="D212" s="17"/>
      <c r="E212" s="15"/>
      <c r="F212" s="15"/>
      <c r="G212" s="15"/>
      <c r="H212" s="15"/>
      <c r="I212" s="15"/>
      <c r="J212" s="15"/>
      <c r="K212" s="15"/>
      <c r="L212" s="15"/>
      <c r="N212" s="745"/>
    </row>
    <row r="213" spans="1:14" s="10" customFormat="1" x14ac:dyDescent="0.3">
      <c r="A213" s="258"/>
      <c r="B213" s="16"/>
      <c r="C213" s="247"/>
      <c r="D213" s="17"/>
      <c r="E213" s="15"/>
      <c r="F213" s="15"/>
      <c r="G213" s="15"/>
      <c r="H213" s="15"/>
      <c r="I213" s="15"/>
      <c r="J213" s="15"/>
      <c r="K213" s="15"/>
      <c r="L213" s="15"/>
      <c r="N213" s="745"/>
    </row>
    <row r="214" spans="1:14" s="10" customFormat="1" x14ac:dyDescent="0.3">
      <c r="A214" s="258"/>
      <c r="B214" s="16"/>
      <c r="C214" s="247"/>
      <c r="D214" s="17"/>
      <c r="E214" s="15"/>
      <c r="F214" s="15"/>
      <c r="G214" s="15"/>
      <c r="H214" s="15"/>
      <c r="I214" s="15"/>
      <c r="J214" s="15"/>
      <c r="K214" s="15"/>
      <c r="L214" s="15"/>
      <c r="N214" s="745"/>
    </row>
    <row r="215" spans="1:14" s="10" customFormat="1" x14ac:dyDescent="0.3">
      <c r="A215" s="258"/>
      <c r="B215" s="16"/>
      <c r="C215" s="247"/>
      <c r="D215" s="17"/>
      <c r="E215" s="15"/>
      <c r="F215" s="15"/>
      <c r="G215" s="15"/>
      <c r="H215" s="15"/>
      <c r="I215" s="15"/>
      <c r="J215" s="15"/>
      <c r="K215" s="15"/>
      <c r="L215" s="15"/>
      <c r="N215" s="745"/>
    </row>
    <row r="216" spans="1:14" s="10" customFormat="1" x14ac:dyDescent="0.3">
      <c r="A216" s="258"/>
      <c r="B216" s="16"/>
      <c r="C216" s="247"/>
      <c r="D216" s="17"/>
      <c r="E216" s="15"/>
      <c r="F216" s="15"/>
      <c r="G216" s="15"/>
      <c r="H216" s="15"/>
      <c r="I216" s="15"/>
      <c r="J216" s="15"/>
      <c r="K216" s="15"/>
      <c r="L216" s="15"/>
      <c r="N216" s="745"/>
    </row>
    <row r="217" spans="1:14" s="10" customFormat="1" x14ac:dyDescent="0.3">
      <c r="A217" s="258"/>
      <c r="B217" s="16"/>
      <c r="C217" s="247"/>
      <c r="D217" s="17"/>
      <c r="E217" s="15"/>
      <c r="F217" s="15"/>
      <c r="G217" s="15"/>
      <c r="H217" s="15"/>
      <c r="I217" s="15"/>
      <c r="J217" s="15"/>
      <c r="K217" s="15"/>
      <c r="L217" s="15"/>
      <c r="N217" s="745"/>
    </row>
    <row r="218" spans="1:14" s="10" customFormat="1" x14ac:dyDescent="0.3">
      <c r="A218" s="258"/>
      <c r="B218" s="16"/>
      <c r="C218" s="247"/>
      <c r="D218" s="17"/>
      <c r="E218" s="15"/>
      <c r="F218" s="15"/>
      <c r="G218" s="15"/>
      <c r="H218" s="15"/>
      <c r="I218" s="15"/>
      <c r="J218" s="15"/>
      <c r="K218" s="15"/>
      <c r="L218" s="15"/>
      <c r="N218" s="745"/>
    </row>
    <row r="219" spans="1:14" s="10" customFormat="1" x14ac:dyDescent="0.3">
      <c r="A219" s="258"/>
      <c r="B219" s="16"/>
      <c r="C219" s="247"/>
      <c r="D219" s="17"/>
      <c r="E219" s="15"/>
      <c r="F219" s="15"/>
      <c r="G219" s="15"/>
      <c r="H219" s="15"/>
      <c r="I219" s="15"/>
      <c r="J219" s="15"/>
      <c r="K219" s="15"/>
      <c r="L219" s="15"/>
      <c r="N219" s="745"/>
    </row>
    <row r="220" spans="1:14" s="10" customFormat="1" x14ac:dyDescent="0.3">
      <c r="A220" s="258"/>
      <c r="B220" s="16"/>
      <c r="C220" s="247"/>
      <c r="D220" s="17"/>
      <c r="E220" s="15"/>
      <c r="F220" s="15"/>
      <c r="G220" s="15"/>
      <c r="H220" s="15"/>
      <c r="I220" s="15"/>
      <c r="J220" s="15"/>
      <c r="K220" s="15"/>
      <c r="L220" s="15"/>
      <c r="N220" s="745"/>
    </row>
    <row r="221" spans="1:14" s="10" customFormat="1" x14ac:dyDescent="0.3">
      <c r="A221" s="258"/>
      <c r="B221" s="16"/>
      <c r="C221" s="247"/>
      <c r="D221" s="17"/>
      <c r="E221" s="15"/>
      <c r="F221" s="15"/>
      <c r="G221" s="15"/>
      <c r="H221" s="15"/>
      <c r="I221" s="15"/>
      <c r="J221" s="15"/>
      <c r="K221" s="15"/>
      <c r="L221" s="15"/>
      <c r="N221" s="745"/>
    </row>
    <row r="222" spans="1:14" s="10" customFormat="1" x14ac:dyDescent="0.3">
      <c r="A222" s="258"/>
      <c r="B222" s="16"/>
      <c r="C222" s="247"/>
      <c r="D222" s="17"/>
      <c r="E222" s="15"/>
      <c r="F222" s="15"/>
      <c r="G222" s="15"/>
      <c r="H222" s="15"/>
      <c r="I222" s="15"/>
      <c r="J222" s="15"/>
      <c r="K222" s="15"/>
      <c r="L222" s="15"/>
      <c r="N222" s="745"/>
    </row>
    <row r="223" spans="1:14" s="10" customFormat="1" x14ac:dyDescent="0.3">
      <c r="A223" s="258"/>
      <c r="B223" s="16"/>
      <c r="C223" s="247"/>
      <c r="D223" s="17"/>
      <c r="E223" s="15"/>
      <c r="F223" s="15"/>
      <c r="G223" s="15"/>
      <c r="H223" s="15"/>
      <c r="I223" s="15"/>
      <c r="J223" s="15"/>
      <c r="K223" s="15"/>
      <c r="L223" s="15"/>
      <c r="N223" s="745"/>
    </row>
    <row r="224" spans="1:14" s="10" customFormat="1" x14ac:dyDescent="0.3">
      <c r="A224" s="258"/>
      <c r="B224" s="16"/>
      <c r="C224" s="247"/>
      <c r="D224" s="17"/>
      <c r="E224" s="15"/>
      <c r="F224" s="15"/>
      <c r="G224" s="15"/>
      <c r="H224" s="15"/>
      <c r="I224" s="15"/>
      <c r="J224" s="15"/>
      <c r="K224" s="15"/>
      <c r="L224" s="15"/>
      <c r="N224" s="745"/>
    </row>
    <row r="225" spans="1:14" s="10" customFormat="1" x14ac:dyDescent="0.3">
      <c r="A225" s="258"/>
      <c r="B225" s="16"/>
      <c r="C225" s="247"/>
      <c r="D225" s="17"/>
      <c r="E225" s="15"/>
      <c r="F225" s="15"/>
      <c r="G225" s="15"/>
      <c r="H225" s="15"/>
      <c r="I225" s="15"/>
      <c r="J225" s="15"/>
      <c r="K225" s="15"/>
      <c r="L225" s="15"/>
      <c r="N225" s="745"/>
    </row>
    <row r="226" spans="1:14" s="10" customFormat="1" x14ac:dyDescent="0.3">
      <c r="A226" s="258"/>
      <c r="B226" s="16"/>
      <c r="C226" s="247"/>
      <c r="D226" s="17"/>
      <c r="E226" s="15"/>
      <c r="F226" s="15"/>
      <c r="G226" s="15"/>
      <c r="H226" s="15"/>
      <c r="I226" s="15"/>
      <c r="J226" s="15"/>
      <c r="K226" s="15"/>
      <c r="L226" s="15"/>
      <c r="N226" s="745"/>
    </row>
    <row r="227" spans="1:14" s="10" customFormat="1" x14ac:dyDescent="0.3">
      <c r="A227" s="258"/>
      <c r="B227" s="16"/>
      <c r="C227" s="247"/>
      <c r="D227" s="17"/>
      <c r="E227" s="15"/>
      <c r="F227" s="15"/>
      <c r="G227" s="15"/>
      <c r="H227" s="15"/>
      <c r="I227" s="15"/>
      <c r="J227" s="15"/>
      <c r="K227" s="15"/>
      <c r="L227" s="15"/>
      <c r="N227" s="745"/>
    </row>
    <row r="228" spans="1:14" s="10" customFormat="1" x14ac:dyDescent="0.3">
      <c r="A228" s="258"/>
      <c r="B228" s="16"/>
      <c r="C228" s="247"/>
      <c r="D228" s="17"/>
      <c r="E228" s="15"/>
      <c r="F228" s="15"/>
      <c r="G228" s="15"/>
      <c r="H228" s="15"/>
      <c r="I228" s="15"/>
      <c r="J228" s="15"/>
      <c r="K228" s="15"/>
      <c r="L228" s="15"/>
      <c r="N228" s="745"/>
    </row>
    <row r="229" spans="1:14" s="10" customFormat="1" x14ac:dyDescent="0.3">
      <c r="A229" s="258"/>
      <c r="B229" s="16"/>
      <c r="C229" s="247"/>
      <c r="D229" s="17"/>
      <c r="E229" s="15"/>
      <c r="F229" s="15"/>
      <c r="G229" s="15"/>
      <c r="H229" s="15"/>
      <c r="I229" s="15"/>
      <c r="J229" s="15"/>
      <c r="K229" s="15"/>
      <c r="L229" s="15"/>
      <c r="N229" s="745"/>
    </row>
    <row r="230" spans="1:14" s="10" customFormat="1" x14ac:dyDescent="0.3">
      <c r="A230" s="258"/>
      <c r="B230" s="16"/>
      <c r="C230" s="247"/>
      <c r="D230" s="17"/>
      <c r="E230" s="15"/>
      <c r="F230" s="15"/>
      <c r="G230" s="15"/>
      <c r="H230" s="15"/>
      <c r="I230" s="15"/>
      <c r="J230" s="15"/>
      <c r="K230" s="15"/>
      <c r="L230" s="15"/>
      <c r="N230" s="745"/>
    </row>
    <row r="231" spans="1:14" s="10" customFormat="1" x14ac:dyDescent="0.3">
      <c r="A231" s="258"/>
      <c r="B231" s="16"/>
      <c r="C231" s="247"/>
      <c r="D231" s="17"/>
      <c r="E231" s="15"/>
      <c r="F231" s="15"/>
      <c r="G231" s="15"/>
      <c r="H231" s="15"/>
      <c r="I231" s="15"/>
      <c r="J231" s="15"/>
      <c r="K231" s="15"/>
      <c r="L231" s="15"/>
      <c r="N231" s="745"/>
    </row>
    <row r="232" spans="1:14" s="10" customFormat="1" x14ac:dyDescent="0.3">
      <c r="A232" s="258"/>
      <c r="B232" s="16"/>
      <c r="C232" s="247"/>
      <c r="D232" s="17"/>
      <c r="E232" s="15"/>
      <c r="F232" s="15"/>
      <c r="G232" s="15"/>
      <c r="H232" s="15"/>
      <c r="I232" s="15"/>
      <c r="J232" s="15"/>
      <c r="K232" s="15"/>
      <c r="L232" s="15"/>
      <c r="N232" s="745"/>
    </row>
    <row r="233" spans="1:14" s="10" customFormat="1" x14ac:dyDescent="0.3">
      <c r="A233" s="258"/>
      <c r="B233" s="16"/>
      <c r="C233" s="247"/>
      <c r="D233" s="17"/>
      <c r="E233" s="15"/>
      <c r="F233" s="15"/>
      <c r="G233" s="15"/>
      <c r="H233" s="15"/>
      <c r="I233" s="15"/>
      <c r="J233" s="15"/>
      <c r="K233" s="15"/>
      <c r="L233" s="15"/>
      <c r="N233" s="745"/>
    </row>
    <row r="234" spans="1:14" s="10" customFormat="1" x14ac:dyDescent="0.3">
      <c r="A234" s="258"/>
      <c r="B234" s="16"/>
      <c r="C234" s="247"/>
      <c r="D234" s="17"/>
      <c r="E234" s="15"/>
      <c r="F234" s="15"/>
      <c r="G234" s="15"/>
      <c r="H234" s="15"/>
      <c r="I234" s="15"/>
      <c r="J234" s="15"/>
      <c r="K234" s="15"/>
      <c r="L234" s="15"/>
      <c r="N234" s="745"/>
    </row>
    <row r="235" spans="1:14" s="10" customFormat="1" x14ac:dyDescent="0.3">
      <c r="A235" s="258"/>
      <c r="B235" s="16"/>
      <c r="C235" s="247"/>
      <c r="D235" s="17"/>
      <c r="E235" s="15"/>
      <c r="F235" s="15"/>
      <c r="G235" s="15"/>
      <c r="H235" s="15"/>
      <c r="I235" s="15"/>
      <c r="J235" s="15"/>
      <c r="K235" s="15"/>
      <c r="L235" s="15"/>
      <c r="N235" s="745"/>
    </row>
    <row r="236" spans="1:14" s="10" customFormat="1" x14ac:dyDescent="0.3">
      <c r="A236" s="263"/>
      <c r="B236" s="16"/>
      <c r="C236" s="247"/>
      <c r="E236" s="18"/>
      <c r="F236" s="18"/>
      <c r="G236" s="18"/>
      <c r="H236" s="18"/>
      <c r="I236" s="18"/>
      <c r="J236" s="18"/>
      <c r="K236" s="18"/>
      <c r="L236" s="18"/>
      <c r="N236" s="745"/>
    </row>
    <row r="237" spans="1:14" s="10" customFormat="1" x14ac:dyDescent="0.3">
      <c r="A237" s="263"/>
      <c r="B237" s="16"/>
      <c r="C237" s="247"/>
      <c r="E237" s="18"/>
      <c r="F237" s="18"/>
      <c r="G237" s="18"/>
      <c r="H237" s="18"/>
      <c r="I237" s="18"/>
      <c r="J237" s="18"/>
      <c r="K237" s="18"/>
      <c r="L237" s="18"/>
      <c r="N237" s="745"/>
    </row>
    <row r="238" spans="1:14" s="10" customFormat="1" x14ac:dyDescent="0.3">
      <c r="A238" s="263"/>
      <c r="B238" s="16"/>
      <c r="C238" s="247"/>
      <c r="E238" s="18"/>
      <c r="F238" s="18"/>
      <c r="G238" s="18"/>
      <c r="H238" s="18"/>
      <c r="I238" s="18"/>
      <c r="J238" s="18"/>
      <c r="K238" s="18"/>
      <c r="L238" s="18"/>
      <c r="N238" s="745"/>
    </row>
    <row r="239" spans="1:14" s="10" customFormat="1" x14ac:dyDescent="0.3">
      <c r="A239" s="263"/>
      <c r="B239" s="16"/>
      <c r="C239" s="247"/>
      <c r="E239" s="18"/>
      <c r="F239" s="18"/>
      <c r="G239" s="18"/>
      <c r="H239" s="18"/>
      <c r="I239" s="18"/>
      <c r="J239" s="18"/>
      <c r="K239" s="18"/>
      <c r="L239" s="18"/>
      <c r="N239" s="745"/>
    </row>
    <row r="240" spans="1:14" s="10" customFormat="1" x14ac:dyDescent="0.3">
      <c r="A240" s="263"/>
      <c r="B240" s="16"/>
      <c r="C240" s="247"/>
      <c r="E240" s="18"/>
      <c r="F240" s="18"/>
      <c r="G240" s="18"/>
      <c r="H240" s="18"/>
      <c r="I240" s="18"/>
      <c r="J240" s="18"/>
      <c r="K240" s="18"/>
      <c r="L240" s="18"/>
      <c r="N240" s="745"/>
    </row>
    <row r="241" spans="1:14" s="10" customFormat="1" x14ac:dyDescent="0.3">
      <c r="A241" s="263"/>
      <c r="B241" s="16"/>
      <c r="C241" s="247"/>
      <c r="E241" s="18"/>
      <c r="F241" s="18"/>
      <c r="G241" s="18"/>
      <c r="H241" s="18"/>
      <c r="I241" s="18"/>
      <c r="J241" s="18"/>
      <c r="K241" s="18"/>
      <c r="L241" s="18"/>
      <c r="N241" s="745"/>
    </row>
    <row r="242" spans="1:14" s="10" customFormat="1" x14ac:dyDescent="0.3">
      <c r="A242" s="263"/>
      <c r="B242" s="16"/>
      <c r="C242" s="247"/>
      <c r="E242" s="18"/>
      <c r="F242" s="18"/>
      <c r="G242" s="18"/>
      <c r="H242" s="18"/>
      <c r="I242" s="18"/>
      <c r="J242" s="18"/>
      <c r="K242" s="18"/>
      <c r="L242" s="18"/>
      <c r="N242" s="745"/>
    </row>
    <row r="243" spans="1:14" s="10" customFormat="1" x14ac:dyDescent="0.3">
      <c r="A243" s="263"/>
      <c r="B243" s="16"/>
      <c r="C243" s="247"/>
      <c r="E243" s="18"/>
      <c r="F243" s="18"/>
      <c r="G243" s="18"/>
      <c r="H243" s="18"/>
      <c r="I243" s="18"/>
      <c r="J243" s="18"/>
      <c r="K243" s="18"/>
      <c r="L243" s="18"/>
      <c r="N243" s="745"/>
    </row>
    <row r="244" spans="1:14" s="10" customFormat="1" x14ac:dyDescent="0.3">
      <c r="A244" s="263"/>
      <c r="B244" s="16"/>
      <c r="C244" s="247"/>
      <c r="E244" s="18"/>
      <c r="F244" s="18"/>
      <c r="G244" s="18"/>
      <c r="H244" s="18"/>
      <c r="I244" s="18"/>
      <c r="J244" s="18"/>
      <c r="K244" s="18"/>
      <c r="L244" s="18"/>
      <c r="N244" s="745"/>
    </row>
    <row r="245" spans="1:14" s="10" customFormat="1" x14ac:dyDescent="0.3">
      <c r="A245" s="263"/>
      <c r="B245" s="19"/>
      <c r="C245" s="248"/>
      <c r="E245" s="18"/>
      <c r="F245" s="18"/>
      <c r="G245" s="18"/>
      <c r="H245" s="18"/>
      <c r="I245" s="18"/>
      <c r="J245" s="18"/>
      <c r="K245" s="18"/>
      <c r="L245" s="18"/>
      <c r="N245" s="745"/>
    </row>
    <row r="246" spans="1:14" x14ac:dyDescent="0.3">
      <c r="A246" s="263"/>
      <c r="B246" s="19"/>
      <c r="C246" s="249"/>
    </row>
    <row r="247" spans="1:14" x14ac:dyDescent="0.3">
      <c r="A247" s="263"/>
      <c r="B247" s="19"/>
      <c r="C247" s="249"/>
    </row>
    <row r="248" spans="1:14" x14ac:dyDescent="0.3">
      <c r="A248" s="263"/>
      <c r="B248" s="19"/>
      <c r="C248" s="249"/>
    </row>
    <row r="249" spans="1:14" x14ac:dyDescent="0.3">
      <c r="A249" s="263"/>
      <c r="B249" s="19"/>
      <c r="C249" s="249"/>
    </row>
    <row r="250" spans="1:14" x14ac:dyDescent="0.3">
      <c r="A250" s="263"/>
      <c r="B250" s="19"/>
      <c r="C250" s="249"/>
    </row>
    <row r="251" spans="1:14" x14ac:dyDescent="0.3">
      <c r="A251" s="263"/>
      <c r="B251" s="19"/>
      <c r="C251" s="249"/>
    </row>
    <row r="252" spans="1:14" x14ac:dyDescent="0.3">
      <c r="A252" s="263"/>
      <c r="B252" s="19"/>
      <c r="C252" s="249"/>
    </row>
    <row r="253" spans="1:14" x14ac:dyDescent="0.3">
      <c r="A253" s="263"/>
      <c r="B253" s="19"/>
      <c r="C253" s="249"/>
    </row>
    <row r="254" spans="1:14" x14ac:dyDescent="0.3">
      <c r="A254" s="263"/>
      <c r="B254" s="19"/>
      <c r="C254" s="249"/>
    </row>
    <row r="255" spans="1:14" x14ac:dyDescent="0.3">
      <c r="A255" s="263"/>
      <c r="B255" s="19"/>
      <c r="C255" s="249"/>
    </row>
    <row r="256" spans="1:14" x14ac:dyDescent="0.3">
      <c r="A256" s="263"/>
      <c r="B256" s="19"/>
      <c r="C256" s="249"/>
    </row>
    <row r="257" spans="2:3" x14ac:dyDescent="0.3">
      <c r="B257" s="19"/>
      <c r="C257" s="249"/>
    </row>
  </sheetData>
  <sheetProtection algorithmName="SHA-512" hashValue="0lBo8VaS3GCnv9atY1ngn078bHLFI8ll/TbTb/HMfdBbMXOlJzi89rqXAXcNTRKgPsGTZoujzcbnpS3Hoba/6w==" saltValue="mXl9MlbbKto9bmF17RAs2w==" spinCount="100000" sheet="1" insertRows="0" deleteRows="0"/>
  <mergeCells count="4">
    <mergeCell ref="B3:B4"/>
    <mergeCell ref="B2:L2"/>
    <mergeCell ref="C3:C4"/>
    <mergeCell ref="F3:L3"/>
  </mergeCells>
  <phoneticPr fontId="7" type="noConversion"/>
  <dataValidations count="1">
    <dataValidation errorStyle="information" allowBlank="1" showInputMessage="1" showErrorMessage="1" prompt="Įterpimas (žr. skyrių &quot;Pastabos&quot;)" sqref="A12 A19 A26 A33 A42 A52 A61" xr:uid="{AF690F89-87A5-4AEB-8D5E-7757709CB2F3}"/>
  </dataValidations>
  <printOptions horizontalCentered="1"/>
  <pageMargins left="0.23622047244094491" right="0.23622047244094491" top="0.74803149606299213" bottom="0.74803149606299213" header="0.31496062992125984" footer="0.31496062992125984"/>
  <pageSetup paperSize="9"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2501-0C73-4EB6-B6E5-3FB8CD0A8D76}">
  <sheetPr codeName="Sheet7"/>
  <dimension ref="A1:O254"/>
  <sheetViews>
    <sheetView zoomScaleNormal="100" workbookViewId="0">
      <pane ySplit="1" topLeftCell="A209" activePane="bottomLeft" state="frozen"/>
      <selection pane="bottomLeft" activeCell="B219" sqref="B219"/>
    </sheetView>
  </sheetViews>
  <sheetFormatPr defaultRowHeight="14.4" x14ac:dyDescent="0.3"/>
  <cols>
    <col min="1" max="1" width="7.77734375" style="361" customWidth="1"/>
    <col min="2" max="2" width="22.33203125" style="312" customWidth="1"/>
    <col min="3" max="3" width="7.21875" style="312" customWidth="1"/>
    <col min="4" max="4" width="21.109375" style="312" customWidth="1"/>
    <col min="5" max="5" width="14.44140625" style="312" customWidth="1"/>
    <col min="6" max="6" width="13.109375" style="312" customWidth="1"/>
    <col min="7" max="13" width="14.21875" style="312" customWidth="1"/>
    <col min="14" max="14" width="8.88671875" style="312"/>
    <col min="15" max="15" width="78.33203125" style="828" customWidth="1"/>
    <col min="16" max="16384" width="8.88671875" style="312"/>
  </cols>
  <sheetData>
    <row r="1" spans="1:15" s="872" customFormat="1" ht="19.8" customHeight="1" x14ac:dyDescent="0.3">
      <c r="A1" s="869" t="s">
        <v>174</v>
      </c>
      <c r="B1" s="870" t="s">
        <v>175</v>
      </c>
      <c r="C1" s="870"/>
      <c r="D1" s="870"/>
      <c r="E1" s="870"/>
      <c r="F1" s="870"/>
      <c r="G1" s="870"/>
      <c r="H1" s="870"/>
      <c r="I1" s="870"/>
      <c r="J1" s="870"/>
      <c r="K1" s="870"/>
      <c r="L1" s="870"/>
      <c r="M1" s="871"/>
      <c r="O1" s="873"/>
    </row>
    <row r="2" spans="1:15" s="819" customFormat="1" x14ac:dyDescent="0.3">
      <c r="A2" s="874" t="s">
        <v>258</v>
      </c>
      <c r="B2" s="875" t="s">
        <v>178</v>
      </c>
      <c r="C2" s="875"/>
      <c r="D2" s="875"/>
      <c r="E2" s="875"/>
      <c r="F2" s="875"/>
      <c r="G2" s="875"/>
      <c r="H2" s="875"/>
      <c r="I2" s="875"/>
      <c r="J2" s="875"/>
      <c r="K2" s="875"/>
      <c r="L2" s="875"/>
      <c r="M2" s="876"/>
      <c r="O2" s="873"/>
    </row>
    <row r="3" spans="1:15" s="314" customFormat="1" x14ac:dyDescent="0.3">
      <c r="A3" s="877"/>
      <c r="B3" s="878" t="s">
        <v>179</v>
      </c>
      <c r="C3" s="878"/>
      <c r="D3" s="878"/>
      <c r="E3" s="878"/>
      <c r="F3" s="878"/>
      <c r="G3" s="878"/>
      <c r="H3" s="878"/>
      <c r="I3" s="878"/>
      <c r="J3" s="878"/>
      <c r="K3" s="878"/>
      <c r="L3" s="878"/>
      <c r="M3" s="879"/>
      <c r="O3" s="873"/>
    </row>
    <row r="4" spans="1:15" s="880" customFormat="1" ht="14.4" customHeight="1" x14ac:dyDescent="0.3">
      <c r="A4" s="283" t="s">
        <v>23</v>
      </c>
      <c r="B4" s="1033" t="s">
        <v>181</v>
      </c>
      <c r="C4" s="1095"/>
      <c r="D4" s="1095"/>
      <c r="E4" s="1095"/>
      <c r="F4" s="1096"/>
      <c r="G4" s="283" t="s">
        <v>182</v>
      </c>
      <c r="H4" s="283" t="s">
        <v>683</v>
      </c>
      <c r="I4" s="1093" t="s">
        <v>183</v>
      </c>
      <c r="J4" s="1093"/>
      <c r="K4" s="1093"/>
      <c r="L4" s="1093"/>
      <c r="M4" s="1094" t="s">
        <v>202</v>
      </c>
      <c r="O4" s="873"/>
    </row>
    <row r="5" spans="1:15" s="880" customFormat="1" ht="18" customHeight="1" x14ac:dyDescent="0.3">
      <c r="A5" s="317" t="s">
        <v>180</v>
      </c>
      <c r="B5" s="1034"/>
      <c r="C5" s="1097"/>
      <c r="D5" s="1097"/>
      <c r="E5" s="1097"/>
      <c r="F5" s="1098"/>
      <c r="G5" s="317" t="s">
        <v>68</v>
      </c>
      <c r="H5" s="317" t="s">
        <v>68</v>
      </c>
      <c r="I5" s="881" t="s">
        <v>184</v>
      </c>
      <c r="J5" s="881" t="s">
        <v>185</v>
      </c>
      <c r="K5" s="881" t="s">
        <v>186</v>
      </c>
      <c r="L5" s="881" t="s">
        <v>187</v>
      </c>
      <c r="M5" s="1094"/>
      <c r="O5" s="873"/>
    </row>
    <row r="6" spans="1:15" s="883" customFormat="1" ht="14.4" customHeight="1" x14ac:dyDescent="0.3">
      <c r="A6" s="882">
        <v>1</v>
      </c>
      <c r="B6" s="1092">
        <v>2</v>
      </c>
      <c r="C6" s="1092"/>
      <c r="D6" s="1092"/>
      <c r="E6" s="1092"/>
      <c r="F6" s="1092"/>
      <c r="G6" s="882">
        <v>3</v>
      </c>
      <c r="H6" s="882">
        <v>4</v>
      </c>
      <c r="I6" s="882">
        <v>5</v>
      </c>
      <c r="J6" s="882">
        <v>6</v>
      </c>
      <c r="K6" s="882">
        <v>7</v>
      </c>
      <c r="L6" s="882">
        <v>8</v>
      </c>
      <c r="M6" s="882">
        <v>9</v>
      </c>
      <c r="O6" s="873"/>
    </row>
    <row r="7" spans="1:15" s="883" customFormat="1" ht="14.4" customHeight="1" x14ac:dyDescent="0.3">
      <c r="A7" s="884" t="s">
        <v>686</v>
      </c>
      <c r="B7" s="1089" t="s">
        <v>682</v>
      </c>
      <c r="C7" s="1090"/>
      <c r="D7" s="1090"/>
      <c r="E7" s="1090"/>
      <c r="F7" s="1091"/>
      <c r="G7" s="587"/>
      <c r="H7" s="587"/>
      <c r="I7" s="587"/>
      <c r="J7" s="587"/>
      <c r="K7" s="587"/>
      <c r="L7" s="587"/>
      <c r="M7" s="885"/>
      <c r="O7" s="873"/>
    </row>
    <row r="8" spans="1:15" s="883" customFormat="1" ht="14.4" customHeight="1" x14ac:dyDescent="0.3">
      <c r="A8" s="884" t="s">
        <v>700</v>
      </c>
      <c r="B8" s="1089" t="s">
        <v>682</v>
      </c>
      <c r="C8" s="1090"/>
      <c r="D8" s="1090"/>
      <c r="E8" s="1090"/>
      <c r="F8" s="1091"/>
      <c r="G8" s="587"/>
      <c r="H8" s="587"/>
      <c r="I8" s="587"/>
      <c r="J8" s="587"/>
      <c r="K8" s="587"/>
      <c r="L8" s="587"/>
      <c r="M8" s="885"/>
      <c r="O8" s="873"/>
    </row>
    <row r="9" spans="1:15" s="883" customFormat="1" ht="14.4" customHeight="1" x14ac:dyDescent="0.3">
      <c r="A9" s="884" t="s">
        <v>714</v>
      </c>
      <c r="B9" s="1089" t="s">
        <v>682</v>
      </c>
      <c r="C9" s="1090"/>
      <c r="D9" s="1090"/>
      <c r="E9" s="1090"/>
      <c r="F9" s="1091"/>
      <c r="G9" s="587"/>
      <c r="H9" s="587"/>
      <c r="I9" s="587"/>
      <c r="J9" s="587"/>
      <c r="K9" s="587"/>
      <c r="L9" s="587"/>
      <c r="M9" s="885"/>
      <c r="O9" s="873"/>
    </row>
    <row r="10" spans="1:15" s="883" customFormat="1" ht="14.4" customHeight="1" x14ac:dyDescent="0.3">
      <c r="A10" s="884" t="s">
        <v>728</v>
      </c>
      <c r="B10" s="1089" t="s">
        <v>682</v>
      </c>
      <c r="C10" s="1090"/>
      <c r="D10" s="1090"/>
      <c r="E10" s="1090"/>
      <c r="F10" s="1091"/>
      <c r="G10" s="587"/>
      <c r="H10" s="587"/>
      <c r="I10" s="587"/>
      <c r="J10" s="587"/>
      <c r="K10" s="587"/>
      <c r="L10" s="587"/>
      <c r="M10" s="885"/>
      <c r="O10" s="873"/>
    </row>
    <row r="11" spans="1:15" s="883" customFormat="1" ht="14.4" customHeight="1" x14ac:dyDescent="0.3">
      <c r="A11" s="884" t="s">
        <v>742</v>
      </c>
      <c r="B11" s="1089" t="s">
        <v>682</v>
      </c>
      <c r="C11" s="1090"/>
      <c r="D11" s="1090"/>
      <c r="E11" s="1090"/>
      <c r="F11" s="1091"/>
      <c r="G11" s="587"/>
      <c r="H11" s="587"/>
      <c r="I11" s="587"/>
      <c r="J11" s="587"/>
      <c r="K11" s="587"/>
      <c r="L11" s="587"/>
      <c r="M11" s="885"/>
      <c r="O11" s="873"/>
    </row>
    <row r="12" spans="1:15" s="883" customFormat="1" ht="14.4" customHeight="1" x14ac:dyDescent="0.3">
      <c r="A12" s="884" t="s">
        <v>1073</v>
      </c>
      <c r="B12" s="1089" t="s">
        <v>682</v>
      </c>
      <c r="C12" s="1090"/>
      <c r="D12" s="1090"/>
      <c r="E12" s="1090"/>
      <c r="F12" s="1091"/>
      <c r="G12" s="587"/>
      <c r="H12" s="587"/>
      <c r="I12" s="587"/>
      <c r="J12" s="587"/>
      <c r="K12" s="587"/>
      <c r="L12" s="587"/>
      <c r="M12" s="885"/>
      <c r="O12" s="873"/>
    </row>
    <row r="13" spans="1:15" s="883" customFormat="1" ht="14.4" customHeight="1" x14ac:dyDescent="0.3">
      <c r="A13" s="884" t="s">
        <v>1074</v>
      </c>
      <c r="B13" s="1089" t="s">
        <v>682</v>
      </c>
      <c r="C13" s="1090"/>
      <c r="D13" s="1090"/>
      <c r="E13" s="1090"/>
      <c r="F13" s="1091"/>
      <c r="G13" s="587"/>
      <c r="H13" s="587"/>
      <c r="I13" s="587"/>
      <c r="J13" s="587"/>
      <c r="K13" s="587"/>
      <c r="L13" s="587"/>
      <c r="M13" s="885"/>
      <c r="O13" s="873"/>
    </row>
    <row r="14" spans="1:15" s="883" customFormat="1" ht="14.4" customHeight="1" x14ac:dyDescent="0.3">
      <c r="A14" s="884" t="s">
        <v>1075</v>
      </c>
      <c r="B14" s="1089" t="s">
        <v>682</v>
      </c>
      <c r="C14" s="1090"/>
      <c r="D14" s="1090"/>
      <c r="E14" s="1090"/>
      <c r="F14" s="1091"/>
      <c r="G14" s="587"/>
      <c r="H14" s="587"/>
      <c r="I14" s="587"/>
      <c r="J14" s="587"/>
      <c r="K14" s="587"/>
      <c r="L14" s="587"/>
      <c r="M14" s="885"/>
      <c r="O14" s="873"/>
    </row>
    <row r="15" spans="1:15" s="883" customFormat="1" ht="14.4" customHeight="1" x14ac:dyDescent="0.3">
      <c r="A15" s="884" t="s">
        <v>1078</v>
      </c>
      <c r="B15" s="1089" t="s">
        <v>682</v>
      </c>
      <c r="C15" s="1090"/>
      <c r="D15" s="1090"/>
      <c r="E15" s="1090"/>
      <c r="F15" s="1091"/>
      <c r="G15" s="587"/>
      <c r="H15" s="587"/>
      <c r="I15" s="587"/>
      <c r="J15" s="587"/>
      <c r="K15" s="587"/>
      <c r="L15" s="587"/>
      <c r="M15" s="885"/>
      <c r="O15" s="873"/>
    </row>
    <row r="16" spans="1:15" s="883" customFormat="1" ht="14.4" customHeight="1" x14ac:dyDescent="0.3">
      <c r="A16" s="884" t="s">
        <v>1079</v>
      </c>
      <c r="B16" s="1089" t="s">
        <v>682</v>
      </c>
      <c r="C16" s="1090"/>
      <c r="D16" s="1090"/>
      <c r="E16" s="1090"/>
      <c r="F16" s="1091"/>
      <c r="G16" s="587"/>
      <c r="H16" s="587"/>
      <c r="I16" s="587"/>
      <c r="J16" s="587"/>
      <c r="K16" s="587"/>
      <c r="L16" s="587"/>
      <c r="M16" s="885"/>
      <c r="O16" s="873"/>
    </row>
    <row r="17" spans="1:15" s="883" customFormat="1" ht="14.4" customHeight="1" x14ac:dyDescent="0.3">
      <c r="A17" s="886" t="s">
        <v>45</v>
      </c>
      <c r="B17" s="1089" t="s">
        <v>682</v>
      </c>
      <c r="C17" s="1090"/>
      <c r="D17" s="1090"/>
      <c r="E17" s="1090"/>
      <c r="F17" s="1091"/>
      <c r="G17" s="587"/>
      <c r="H17" s="587"/>
      <c r="I17" s="587"/>
      <c r="J17" s="587"/>
      <c r="K17" s="587"/>
      <c r="L17" s="587"/>
      <c r="M17" s="885"/>
      <c r="O17" s="873"/>
    </row>
    <row r="18" spans="1:15" s="883" customFormat="1" ht="14.4" customHeight="1" x14ac:dyDescent="0.3">
      <c r="A18" s="886" t="s">
        <v>45</v>
      </c>
      <c r="B18" s="1089" t="s">
        <v>682</v>
      </c>
      <c r="C18" s="1090"/>
      <c r="D18" s="1090"/>
      <c r="E18" s="1090"/>
      <c r="F18" s="1091"/>
      <c r="G18" s="587"/>
      <c r="H18" s="587"/>
      <c r="I18" s="587"/>
      <c r="J18" s="587"/>
      <c r="K18" s="587"/>
      <c r="L18" s="587"/>
      <c r="M18" s="885"/>
      <c r="O18" s="873"/>
    </row>
    <row r="19" spans="1:15" s="883" customFormat="1" ht="14.4" customHeight="1" x14ac:dyDescent="0.3">
      <c r="A19" s="886" t="s">
        <v>45</v>
      </c>
      <c r="B19" s="1089" t="s">
        <v>682</v>
      </c>
      <c r="C19" s="1090"/>
      <c r="D19" s="1090"/>
      <c r="E19" s="1090"/>
      <c r="F19" s="1091"/>
      <c r="G19" s="587"/>
      <c r="H19" s="587"/>
      <c r="I19" s="587"/>
      <c r="J19" s="587"/>
      <c r="K19" s="587"/>
      <c r="L19" s="587"/>
      <c r="M19" s="885"/>
      <c r="O19" s="873"/>
    </row>
    <row r="20" spans="1:15" s="883" customFormat="1" ht="14.4" customHeight="1" x14ac:dyDescent="0.3">
      <c r="A20" s="886" t="s">
        <v>45</v>
      </c>
      <c r="B20" s="1089" t="s">
        <v>682</v>
      </c>
      <c r="C20" s="1090"/>
      <c r="D20" s="1090"/>
      <c r="E20" s="1090"/>
      <c r="F20" s="1091"/>
      <c r="G20" s="587"/>
      <c r="H20" s="587"/>
      <c r="I20" s="587"/>
      <c r="J20" s="587"/>
      <c r="K20" s="587"/>
      <c r="L20" s="587"/>
      <c r="M20" s="885"/>
      <c r="O20" s="873"/>
    </row>
    <row r="21" spans="1:15" s="883" customFormat="1" ht="14.4" customHeight="1" x14ac:dyDescent="0.3">
      <c r="A21" s="886" t="s">
        <v>45</v>
      </c>
      <c r="B21" s="1089" t="s">
        <v>682</v>
      </c>
      <c r="C21" s="1090"/>
      <c r="D21" s="1090"/>
      <c r="E21" s="1090"/>
      <c r="F21" s="1091"/>
      <c r="G21" s="587"/>
      <c r="H21" s="587"/>
      <c r="I21" s="587"/>
      <c r="J21" s="587"/>
      <c r="K21" s="587"/>
      <c r="L21" s="587"/>
      <c r="M21" s="885"/>
      <c r="O21" s="873"/>
    </row>
    <row r="22" spans="1:15" s="883" customFormat="1" ht="14.4" customHeight="1" x14ac:dyDescent="0.3">
      <c r="A22" s="886" t="s">
        <v>45</v>
      </c>
      <c r="B22" s="1089" t="s">
        <v>682</v>
      </c>
      <c r="C22" s="1090"/>
      <c r="D22" s="1090"/>
      <c r="E22" s="1090"/>
      <c r="F22" s="1091"/>
      <c r="G22" s="587"/>
      <c r="H22" s="587"/>
      <c r="I22" s="587"/>
      <c r="J22" s="587"/>
      <c r="K22" s="587"/>
      <c r="L22" s="587"/>
      <c r="M22" s="885"/>
      <c r="O22" s="873"/>
    </row>
    <row r="23" spans="1:15" s="883" customFormat="1" ht="14.4" customHeight="1" x14ac:dyDescent="0.3">
      <c r="A23" s="886" t="s">
        <v>45</v>
      </c>
      <c r="B23" s="1089" t="s">
        <v>682</v>
      </c>
      <c r="C23" s="1090"/>
      <c r="D23" s="1090"/>
      <c r="E23" s="1090"/>
      <c r="F23" s="1091"/>
      <c r="G23" s="587"/>
      <c r="H23" s="587"/>
      <c r="I23" s="587"/>
      <c r="J23" s="587"/>
      <c r="K23" s="587"/>
      <c r="L23" s="587"/>
      <c r="M23" s="885"/>
      <c r="O23" s="873"/>
    </row>
    <row r="24" spans="1:15" s="883" customFormat="1" ht="14.4" customHeight="1" x14ac:dyDescent="0.3">
      <c r="A24" s="886" t="s">
        <v>45</v>
      </c>
      <c r="B24" s="1089" t="s">
        <v>682</v>
      </c>
      <c r="C24" s="1090"/>
      <c r="D24" s="1090"/>
      <c r="E24" s="1090"/>
      <c r="F24" s="1091"/>
      <c r="G24" s="587"/>
      <c r="H24" s="587"/>
      <c r="I24" s="587"/>
      <c r="J24" s="587"/>
      <c r="K24" s="587"/>
      <c r="L24" s="587"/>
      <c r="M24" s="885"/>
      <c r="O24" s="873"/>
    </row>
    <row r="25" spans="1:15" s="883" customFormat="1" ht="14.4" customHeight="1" x14ac:dyDescent="0.3">
      <c r="A25" s="886" t="s">
        <v>45</v>
      </c>
      <c r="B25" s="1089" t="s">
        <v>682</v>
      </c>
      <c r="C25" s="1090"/>
      <c r="D25" s="1090"/>
      <c r="E25" s="1090"/>
      <c r="F25" s="1091"/>
      <c r="G25" s="587"/>
      <c r="H25" s="587"/>
      <c r="I25" s="587"/>
      <c r="J25" s="587"/>
      <c r="K25" s="587"/>
      <c r="L25" s="587"/>
      <c r="M25" s="885"/>
      <c r="O25" s="873"/>
    </row>
    <row r="26" spans="1:15" s="883" customFormat="1" ht="14.4" customHeight="1" x14ac:dyDescent="0.3">
      <c r="A26" s="886" t="s">
        <v>45</v>
      </c>
      <c r="B26" s="1089" t="s">
        <v>682</v>
      </c>
      <c r="C26" s="1090"/>
      <c r="D26" s="1090"/>
      <c r="E26" s="1090"/>
      <c r="F26" s="1091"/>
      <c r="G26" s="587"/>
      <c r="H26" s="587"/>
      <c r="I26" s="587"/>
      <c r="J26" s="587"/>
      <c r="K26" s="587"/>
      <c r="L26" s="587"/>
      <c r="M26" s="885"/>
      <c r="O26" s="873"/>
    </row>
    <row r="27" spans="1:15" s="883" customFormat="1" ht="14.4" customHeight="1" x14ac:dyDescent="0.3">
      <c r="A27" s="886" t="s">
        <v>45</v>
      </c>
      <c r="B27" s="1089" t="s">
        <v>682</v>
      </c>
      <c r="C27" s="1090"/>
      <c r="D27" s="1090"/>
      <c r="E27" s="1090"/>
      <c r="F27" s="1091"/>
      <c r="G27" s="587"/>
      <c r="H27" s="587"/>
      <c r="I27" s="587"/>
      <c r="J27" s="587"/>
      <c r="K27" s="587"/>
      <c r="L27" s="587"/>
      <c r="M27" s="885"/>
      <c r="O27" s="873"/>
    </row>
    <row r="28" spans="1:15" s="883" customFormat="1" ht="14.4" customHeight="1" x14ac:dyDescent="0.3">
      <c r="A28" s="886" t="s">
        <v>45</v>
      </c>
      <c r="B28" s="1089" t="s">
        <v>682</v>
      </c>
      <c r="C28" s="1090"/>
      <c r="D28" s="1090"/>
      <c r="E28" s="1090"/>
      <c r="F28" s="1091"/>
      <c r="G28" s="587"/>
      <c r="H28" s="587"/>
      <c r="I28" s="587"/>
      <c r="J28" s="587"/>
      <c r="K28" s="587"/>
      <c r="L28" s="587"/>
      <c r="M28" s="885"/>
      <c r="O28" s="873"/>
    </row>
    <row r="29" spans="1:15" s="883" customFormat="1" ht="14.4" customHeight="1" x14ac:dyDescent="0.3">
      <c r="A29" s="886" t="s">
        <v>45</v>
      </c>
      <c r="B29" s="1089" t="s">
        <v>682</v>
      </c>
      <c r="C29" s="1090"/>
      <c r="D29" s="1090"/>
      <c r="E29" s="1090"/>
      <c r="F29" s="1091"/>
      <c r="G29" s="587"/>
      <c r="H29" s="587"/>
      <c r="I29" s="587"/>
      <c r="J29" s="587"/>
      <c r="K29" s="587"/>
      <c r="L29" s="587"/>
      <c r="M29" s="885"/>
      <c r="O29" s="873"/>
    </row>
    <row r="30" spans="1:15" s="883" customFormat="1" ht="14.4" customHeight="1" x14ac:dyDescent="0.3">
      <c r="A30" s="886" t="s">
        <v>45</v>
      </c>
      <c r="B30" s="1089" t="s">
        <v>682</v>
      </c>
      <c r="C30" s="1090"/>
      <c r="D30" s="1090"/>
      <c r="E30" s="1090"/>
      <c r="F30" s="1091"/>
      <c r="G30" s="587"/>
      <c r="H30" s="587"/>
      <c r="I30" s="587"/>
      <c r="J30" s="587"/>
      <c r="K30" s="587"/>
      <c r="L30" s="587"/>
      <c r="M30" s="885"/>
      <c r="O30" s="873"/>
    </row>
    <row r="31" spans="1:15" s="883" customFormat="1" ht="14.4" customHeight="1" x14ac:dyDescent="0.3">
      <c r="A31" s="886" t="s">
        <v>45</v>
      </c>
      <c r="B31" s="1089" t="s">
        <v>682</v>
      </c>
      <c r="C31" s="1090"/>
      <c r="D31" s="1090"/>
      <c r="E31" s="1090"/>
      <c r="F31" s="1091"/>
      <c r="G31" s="587"/>
      <c r="H31" s="587"/>
      <c r="I31" s="587"/>
      <c r="J31" s="587"/>
      <c r="K31" s="587"/>
      <c r="L31" s="587"/>
      <c r="M31" s="885"/>
      <c r="O31" s="873"/>
    </row>
    <row r="32" spans="1:15" s="883" customFormat="1" ht="14.4" customHeight="1" x14ac:dyDescent="0.3">
      <c r="A32" s="887"/>
      <c r="B32" s="1100" t="s">
        <v>188</v>
      </c>
      <c r="C32" s="1101"/>
      <c r="D32" s="1101"/>
      <c r="E32" s="1101"/>
      <c r="F32" s="1102"/>
      <c r="G32" s="888">
        <f t="shared" ref="G32:L32" si="0">SUM(G7:G31)</f>
        <v>0</v>
      </c>
      <c r="H32" s="888">
        <f t="shared" si="0"/>
        <v>0</v>
      </c>
      <c r="I32" s="888">
        <f t="shared" si="0"/>
        <v>0</v>
      </c>
      <c r="J32" s="888">
        <f t="shared" si="0"/>
        <v>0</v>
      </c>
      <c r="K32" s="888">
        <f t="shared" si="0"/>
        <v>0</v>
      </c>
      <c r="L32" s="888">
        <f t="shared" si="0"/>
        <v>0</v>
      </c>
      <c r="M32" s="889"/>
      <c r="O32" s="873"/>
    </row>
    <row r="33" spans="1:15" s="883" customFormat="1" ht="14.4" customHeight="1" x14ac:dyDescent="0.3">
      <c r="A33" s="890"/>
      <c r="O33" s="873"/>
    </row>
    <row r="34" spans="1:15" s="883" customFormat="1" ht="14.4" customHeight="1" x14ac:dyDescent="0.3">
      <c r="A34" s="891" t="s">
        <v>259</v>
      </c>
      <c r="B34" s="892" t="s">
        <v>189</v>
      </c>
      <c r="C34" s="892"/>
      <c r="D34" s="892"/>
      <c r="E34" s="892"/>
      <c r="F34" s="892"/>
      <c r="G34" s="892"/>
      <c r="H34" s="892"/>
      <c r="I34" s="892"/>
      <c r="J34" s="892"/>
      <c r="K34" s="892"/>
      <c r="L34" s="892"/>
      <c r="M34" s="893"/>
      <c r="O34" s="873"/>
    </row>
    <row r="35" spans="1:15" s="883" customFormat="1" ht="39" customHeight="1" x14ac:dyDescent="0.3">
      <c r="A35" s="894" t="s">
        <v>191</v>
      </c>
      <c r="B35" s="1093" t="s">
        <v>181</v>
      </c>
      <c r="C35" s="1093"/>
      <c r="D35" s="1082" t="s">
        <v>203</v>
      </c>
      <c r="E35" s="1083"/>
      <c r="F35" s="1094" t="s">
        <v>1232</v>
      </c>
      <c r="G35" s="1094"/>
      <c r="H35" s="1082" t="s">
        <v>230</v>
      </c>
      <c r="I35" s="1083"/>
      <c r="J35" s="1082" t="s">
        <v>231</v>
      </c>
      <c r="K35" s="1083"/>
      <c r="L35" s="1082" t="s">
        <v>232</v>
      </c>
      <c r="M35" s="1083"/>
      <c r="O35" s="873"/>
    </row>
    <row r="36" spans="1:15" s="896" customFormat="1" ht="14.4" customHeight="1" thickBot="1" x14ac:dyDescent="0.35">
      <c r="A36" s="895">
        <v>1</v>
      </c>
      <c r="B36" s="1078">
        <v>2</v>
      </c>
      <c r="C36" s="1099"/>
      <c r="D36" s="1078">
        <v>3</v>
      </c>
      <c r="E36" s="1099"/>
      <c r="F36" s="1078">
        <v>4</v>
      </c>
      <c r="G36" s="1099"/>
      <c r="H36" s="1084">
        <v>5</v>
      </c>
      <c r="I36" s="1084"/>
      <c r="J36" s="1078">
        <v>6</v>
      </c>
      <c r="K36" s="1099"/>
      <c r="L36" s="1078">
        <v>7</v>
      </c>
      <c r="M36" s="1099"/>
      <c r="O36" s="873"/>
    </row>
    <row r="37" spans="1:15" s="880" customFormat="1" ht="14.4" customHeight="1" x14ac:dyDescent="0.3">
      <c r="A37" s="333" t="s">
        <v>571</v>
      </c>
      <c r="B37" s="897" t="s">
        <v>190</v>
      </c>
      <c r="C37" s="897"/>
      <c r="D37" s="897"/>
      <c r="E37" s="898"/>
      <c r="F37" s="898"/>
      <c r="G37" s="898"/>
      <c r="H37" s="898"/>
      <c r="I37" s="898"/>
      <c r="J37" s="898"/>
      <c r="K37" s="898"/>
      <c r="L37" s="898"/>
      <c r="M37" s="899"/>
      <c r="O37" s="873"/>
    </row>
    <row r="38" spans="1:15" s="883" customFormat="1" ht="13.8" customHeight="1" x14ac:dyDescent="0.3">
      <c r="A38" s="523" t="s">
        <v>756</v>
      </c>
      <c r="B38" s="1085"/>
      <c r="C38" s="1086"/>
      <c r="D38" s="1087"/>
      <c r="E38" s="1088"/>
      <c r="F38" s="1067"/>
      <c r="G38" s="1068"/>
      <c r="H38" s="1071"/>
      <c r="I38" s="1071"/>
      <c r="J38" s="1067"/>
      <c r="K38" s="1068"/>
      <c r="L38" s="1067"/>
      <c r="M38" s="1070"/>
      <c r="O38" s="873"/>
    </row>
    <row r="39" spans="1:15" s="883" customFormat="1" ht="13.8" customHeight="1" x14ac:dyDescent="0.3">
      <c r="A39" s="523" t="s">
        <v>757</v>
      </c>
      <c r="B39" s="1085"/>
      <c r="C39" s="1086"/>
      <c r="D39" s="1065"/>
      <c r="E39" s="1066"/>
      <c r="F39" s="1067"/>
      <c r="G39" s="1068"/>
      <c r="H39" s="1069"/>
      <c r="I39" s="1069"/>
      <c r="J39" s="1067"/>
      <c r="K39" s="1068"/>
      <c r="L39" s="1067"/>
      <c r="M39" s="1070"/>
      <c r="O39" s="873"/>
    </row>
    <row r="40" spans="1:15" s="828" customFormat="1" x14ac:dyDescent="0.3">
      <c r="A40" s="523" t="s">
        <v>758</v>
      </c>
      <c r="B40" s="1085"/>
      <c r="C40" s="1086"/>
      <c r="D40" s="1065"/>
      <c r="E40" s="1066"/>
      <c r="F40" s="1067"/>
      <c r="G40" s="1068"/>
      <c r="H40" s="1069"/>
      <c r="I40" s="1069"/>
      <c r="J40" s="1067"/>
      <c r="K40" s="1068"/>
      <c r="L40" s="1067"/>
      <c r="M40" s="1070"/>
      <c r="O40" s="873"/>
    </row>
    <row r="41" spans="1:15" s="828" customFormat="1" x14ac:dyDescent="0.3">
      <c r="A41" s="523" t="s">
        <v>759</v>
      </c>
      <c r="B41" s="1085"/>
      <c r="C41" s="1086"/>
      <c r="D41" s="1065"/>
      <c r="E41" s="1066"/>
      <c r="F41" s="1067"/>
      <c r="G41" s="1068"/>
      <c r="H41" s="1069"/>
      <c r="I41" s="1069"/>
      <c r="J41" s="1067"/>
      <c r="K41" s="1068"/>
      <c r="L41" s="1067"/>
      <c r="M41" s="1070"/>
      <c r="O41" s="873"/>
    </row>
    <row r="42" spans="1:15" s="828" customFormat="1" x14ac:dyDescent="0.3">
      <c r="A42" s="523" t="s">
        <v>760</v>
      </c>
      <c r="B42" s="1085"/>
      <c r="C42" s="1086"/>
      <c r="D42" s="1065"/>
      <c r="E42" s="1066"/>
      <c r="F42" s="1067"/>
      <c r="G42" s="1068"/>
      <c r="H42" s="1069"/>
      <c r="I42" s="1069"/>
      <c r="J42" s="1067"/>
      <c r="K42" s="1068"/>
      <c r="L42" s="1067"/>
      <c r="M42" s="1070"/>
      <c r="O42" s="873"/>
    </row>
    <row r="43" spans="1:15" x14ac:dyDescent="0.3">
      <c r="A43" s="900" t="s">
        <v>192</v>
      </c>
      <c r="B43" s="1085"/>
      <c r="C43" s="1086"/>
      <c r="D43" s="1065"/>
      <c r="E43" s="1066"/>
      <c r="F43" s="1067"/>
      <c r="G43" s="1068"/>
      <c r="H43" s="1069"/>
      <c r="I43" s="1069"/>
      <c r="J43" s="1067"/>
      <c r="K43" s="1068"/>
      <c r="L43" s="1067"/>
      <c r="M43" s="1070"/>
      <c r="O43" s="873"/>
    </row>
    <row r="44" spans="1:15" s="883" customFormat="1" ht="14.4" customHeight="1" x14ac:dyDescent="0.3">
      <c r="A44" s="901"/>
      <c r="B44" s="902" t="s">
        <v>194</v>
      </c>
      <c r="C44" s="902"/>
      <c r="D44" s="1052" t="s">
        <v>29</v>
      </c>
      <c r="E44" s="1052"/>
      <c r="F44" s="1072">
        <f>SUM(F38:G43)</f>
        <v>0</v>
      </c>
      <c r="G44" s="1073"/>
      <c r="H44" s="1072">
        <f t="shared" ref="H44" si="1">SUM(H38:I43)</f>
        <v>0</v>
      </c>
      <c r="I44" s="1073"/>
      <c r="J44" s="1072">
        <f t="shared" ref="J44" si="2">SUM(J38:K43)</f>
        <v>0</v>
      </c>
      <c r="K44" s="1073"/>
      <c r="L44" s="1074" t="s">
        <v>29</v>
      </c>
      <c r="M44" s="1075"/>
      <c r="O44" s="873"/>
    </row>
    <row r="45" spans="1:15" s="883" customFormat="1" ht="14.4" customHeight="1" thickBot="1" x14ac:dyDescent="0.35">
      <c r="A45" s="903"/>
      <c r="B45" s="904" t="s">
        <v>193</v>
      </c>
      <c r="C45" s="905"/>
      <c r="D45" s="1107"/>
      <c r="E45" s="1108"/>
      <c r="F45" s="1078" t="s">
        <v>29</v>
      </c>
      <c r="G45" s="1079"/>
      <c r="H45" s="1078" t="s">
        <v>29</v>
      </c>
      <c r="I45" s="1079"/>
      <c r="J45" s="1078" t="s">
        <v>29</v>
      </c>
      <c r="K45" s="1079"/>
      <c r="L45" s="1080">
        <f>SUM(L38:M43)</f>
        <v>0</v>
      </c>
      <c r="M45" s="1081"/>
      <c r="O45" s="873"/>
    </row>
    <row r="46" spans="1:15" s="880" customFormat="1" ht="14.4" customHeight="1" x14ac:dyDescent="0.3">
      <c r="A46" s="829" t="s">
        <v>765</v>
      </c>
      <c r="B46" s="906" t="s">
        <v>195</v>
      </c>
      <c r="C46" s="906"/>
      <c r="D46" s="907"/>
      <c r="E46" s="908"/>
      <c r="F46" s="898"/>
      <c r="G46" s="898"/>
      <c r="H46" s="898"/>
      <c r="I46" s="898"/>
      <c r="J46" s="898"/>
      <c r="K46" s="898"/>
      <c r="L46" s="898"/>
      <c r="M46" s="899"/>
      <c r="O46" s="873"/>
    </row>
    <row r="47" spans="1:15" s="883" customFormat="1" ht="13.8" customHeight="1" x14ac:dyDescent="0.3">
      <c r="A47" s="357" t="s">
        <v>766</v>
      </c>
      <c r="B47" s="1085"/>
      <c r="C47" s="1086"/>
      <c r="D47" s="1087"/>
      <c r="E47" s="1088"/>
      <c r="F47" s="1067"/>
      <c r="G47" s="1068"/>
      <c r="H47" s="1071"/>
      <c r="I47" s="1071"/>
      <c r="J47" s="1067"/>
      <c r="K47" s="1068"/>
      <c r="L47" s="1067"/>
      <c r="M47" s="1070"/>
      <c r="O47" s="873"/>
    </row>
    <row r="48" spans="1:15" s="883" customFormat="1" ht="13.8" customHeight="1" x14ac:dyDescent="0.3">
      <c r="A48" s="357" t="s">
        <v>767</v>
      </c>
      <c r="B48" s="1085"/>
      <c r="C48" s="1086"/>
      <c r="D48" s="1087"/>
      <c r="E48" s="1088"/>
      <c r="F48" s="1067"/>
      <c r="G48" s="1068"/>
      <c r="H48" s="1069"/>
      <c r="I48" s="1069"/>
      <c r="J48" s="1067"/>
      <c r="K48" s="1068"/>
      <c r="L48" s="1067"/>
      <c r="M48" s="1070"/>
      <c r="O48" s="873"/>
    </row>
    <row r="49" spans="1:15" s="828" customFormat="1" x14ac:dyDescent="0.3">
      <c r="A49" s="357" t="s">
        <v>768</v>
      </c>
      <c r="B49" s="1085"/>
      <c r="C49" s="1086"/>
      <c r="D49" s="1087"/>
      <c r="E49" s="1088"/>
      <c r="F49" s="1067"/>
      <c r="G49" s="1068"/>
      <c r="H49" s="1069"/>
      <c r="I49" s="1069"/>
      <c r="J49" s="1067"/>
      <c r="K49" s="1068"/>
      <c r="L49" s="1067"/>
      <c r="M49" s="1070"/>
      <c r="O49" s="873"/>
    </row>
    <row r="50" spans="1:15" s="828" customFormat="1" x14ac:dyDescent="0.3">
      <c r="A50" s="357" t="s">
        <v>769</v>
      </c>
      <c r="B50" s="1085"/>
      <c r="C50" s="1086"/>
      <c r="D50" s="1087"/>
      <c r="E50" s="1088"/>
      <c r="F50" s="1067"/>
      <c r="G50" s="1068"/>
      <c r="H50" s="1069"/>
      <c r="I50" s="1069"/>
      <c r="J50" s="1067"/>
      <c r="K50" s="1068"/>
      <c r="L50" s="1067"/>
      <c r="M50" s="1070"/>
      <c r="O50" s="873"/>
    </row>
    <row r="51" spans="1:15" s="828" customFormat="1" x14ac:dyDescent="0.3">
      <c r="A51" s="357" t="s">
        <v>770</v>
      </c>
      <c r="B51" s="1085"/>
      <c r="C51" s="1086"/>
      <c r="D51" s="1087"/>
      <c r="E51" s="1088"/>
      <c r="F51" s="1067"/>
      <c r="G51" s="1068"/>
      <c r="H51" s="1069"/>
      <c r="I51" s="1069"/>
      <c r="J51" s="1067"/>
      <c r="K51" s="1068"/>
      <c r="L51" s="1067"/>
      <c r="M51" s="1070"/>
      <c r="O51" s="873"/>
    </row>
    <row r="52" spans="1:15" x14ac:dyDescent="0.3">
      <c r="A52" s="900" t="s">
        <v>192</v>
      </c>
      <c r="B52" s="1065"/>
      <c r="C52" s="1066"/>
      <c r="D52" s="1087"/>
      <c r="E52" s="1088"/>
      <c r="F52" s="1067"/>
      <c r="G52" s="1068"/>
      <c r="H52" s="1069"/>
      <c r="I52" s="1069"/>
      <c r="J52" s="1067"/>
      <c r="K52" s="1068"/>
      <c r="L52" s="1067"/>
      <c r="M52" s="1070"/>
      <c r="O52" s="873"/>
    </row>
    <row r="53" spans="1:15" s="883" customFormat="1" ht="14.4" customHeight="1" x14ac:dyDescent="0.3">
      <c r="A53" s="901"/>
      <c r="B53" s="902" t="s">
        <v>194</v>
      </c>
      <c r="C53" s="902"/>
      <c r="D53" s="1103" t="s">
        <v>29</v>
      </c>
      <c r="E53" s="1103"/>
      <c r="F53" s="1072">
        <f>SUM(F47:G52)</f>
        <v>0</v>
      </c>
      <c r="G53" s="1073"/>
      <c r="H53" s="1072">
        <f t="shared" ref="H53" si="3">SUM(H47:I52)</f>
        <v>0</v>
      </c>
      <c r="I53" s="1073"/>
      <c r="J53" s="1072">
        <f t="shared" ref="J53" si="4">SUM(J47:K52)</f>
        <v>0</v>
      </c>
      <c r="K53" s="1073"/>
      <c r="L53" s="1074" t="s">
        <v>29</v>
      </c>
      <c r="M53" s="1075"/>
      <c r="O53" s="873"/>
    </row>
    <row r="54" spans="1:15" s="883" customFormat="1" ht="14.4" customHeight="1" thickBot="1" x14ac:dyDescent="0.35">
      <c r="A54" s="903"/>
      <c r="B54" s="1076" t="s">
        <v>233</v>
      </c>
      <c r="C54" s="1077"/>
      <c r="D54" s="1107"/>
      <c r="E54" s="1108"/>
      <c r="F54" s="1078" t="s">
        <v>29</v>
      </c>
      <c r="G54" s="1079"/>
      <c r="H54" s="1078" t="s">
        <v>29</v>
      </c>
      <c r="I54" s="1079"/>
      <c r="J54" s="1078" t="s">
        <v>29</v>
      </c>
      <c r="K54" s="1079"/>
      <c r="L54" s="1080">
        <f>SUM(L47:M52)</f>
        <v>0</v>
      </c>
      <c r="M54" s="1081"/>
      <c r="O54" s="873"/>
    </row>
    <row r="55" spans="1:15" s="880" customFormat="1" ht="14.4" customHeight="1" x14ac:dyDescent="0.3">
      <c r="A55" s="333" t="s">
        <v>775</v>
      </c>
      <c r="B55" s="897" t="s">
        <v>196</v>
      </c>
      <c r="C55" s="897"/>
      <c r="D55" s="907"/>
      <c r="E55" s="908"/>
      <c r="F55" s="898"/>
      <c r="G55" s="898"/>
      <c r="H55" s="898"/>
      <c r="I55" s="898"/>
      <c r="J55" s="898"/>
      <c r="K55" s="898"/>
      <c r="L55" s="898"/>
      <c r="M55" s="899"/>
      <c r="O55" s="873"/>
    </row>
    <row r="56" spans="1:15" s="883" customFormat="1" ht="13.8" customHeight="1" x14ac:dyDescent="0.3">
      <c r="A56" s="523" t="s">
        <v>776</v>
      </c>
      <c r="B56" s="1085"/>
      <c r="C56" s="1086"/>
      <c r="D56" s="1087"/>
      <c r="E56" s="1088"/>
      <c r="F56" s="1067"/>
      <c r="G56" s="1068"/>
      <c r="H56" s="1071"/>
      <c r="I56" s="1071"/>
      <c r="J56" s="1071"/>
      <c r="K56" s="1071"/>
      <c r="L56" s="1067"/>
      <c r="M56" s="1070"/>
      <c r="O56" s="873"/>
    </row>
    <row r="57" spans="1:15" s="883" customFormat="1" ht="13.8" customHeight="1" x14ac:dyDescent="0.3">
      <c r="A57" s="523" t="s">
        <v>777</v>
      </c>
      <c r="B57" s="1085"/>
      <c r="C57" s="1086"/>
      <c r="D57" s="1087"/>
      <c r="E57" s="1088"/>
      <c r="F57" s="1067"/>
      <c r="G57" s="1068"/>
      <c r="H57" s="1069"/>
      <c r="I57" s="1069"/>
      <c r="J57" s="1067"/>
      <c r="K57" s="1068"/>
      <c r="L57" s="1067"/>
      <c r="M57" s="1070"/>
      <c r="O57" s="873"/>
    </row>
    <row r="58" spans="1:15" s="828" customFormat="1" x14ac:dyDescent="0.3">
      <c r="A58" s="523" t="s">
        <v>778</v>
      </c>
      <c r="B58" s="1085"/>
      <c r="C58" s="1086"/>
      <c r="D58" s="1087"/>
      <c r="E58" s="1088"/>
      <c r="F58" s="1067"/>
      <c r="G58" s="1068"/>
      <c r="H58" s="1069"/>
      <c r="I58" s="1069"/>
      <c r="J58" s="1067"/>
      <c r="K58" s="1068"/>
      <c r="L58" s="1067"/>
      <c r="M58" s="1070"/>
      <c r="O58" s="873"/>
    </row>
    <row r="59" spans="1:15" s="828" customFormat="1" x14ac:dyDescent="0.3">
      <c r="A59" s="523" t="s">
        <v>779</v>
      </c>
      <c r="B59" s="1085"/>
      <c r="C59" s="1086"/>
      <c r="D59" s="1087"/>
      <c r="E59" s="1088"/>
      <c r="F59" s="1067"/>
      <c r="G59" s="1068"/>
      <c r="H59" s="1069"/>
      <c r="I59" s="1069"/>
      <c r="J59" s="1067"/>
      <c r="K59" s="1068"/>
      <c r="L59" s="1067"/>
      <c r="M59" s="1070"/>
      <c r="O59" s="873"/>
    </row>
    <row r="60" spans="1:15" s="828" customFormat="1" x14ac:dyDescent="0.3">
      <c r="A60" s="523" t="s">
        <v>780</v>
      </c>
      <c r="B60" s="1085"/>
      <c r="C60" s="1086"/>
      <c r="D60" s="1087"/>
      <c r="E60" s="1088"/>
      <c r="F60" s="1067"/>
      <c r="G60" s="1068"/>
      <c r="H60" s="1069"/>
      <c r="I60" s="1069"/>
      <c r="J60" s="1067"/>
      <c r="K60" s="1068"/>
      <c r="L60" s="1067"/>
      <c r="M60" s="1070"/>
      <c r="O60" s="873"/>
    </row>
    <row r="61" spans="1:15" x14ac:dyDescent="0.3">
      <c r="A61" s="900" t="s">
        <v>192</v>
      </c>
      <c r="B61" s="1085"/>
      <c r="C61" s="1086"/>
      <c r="D61" s="1087"/>
      <c r="E61" s="1088"/>
      <c r="F61" s="1067"/>
      <c r="G61" s="1068"/>
      <c r="H61" s="1069"/>
      <c r="I61" s="1069"/>
      <c r="J61" s="1067"/>
      <c r="K61" s="1068"/>
      <c r="L61" s="1067"/>
      <c r="M61" s="1070"/>
      <c r="O61" s="873"/>
    </row>
    <row r="62" spans="1:15" s="883" customFormat="1" ht="14.4" customHeight="1" x14ac:dyDescent="0.3">
      <c r="A62" s="901"/>
      <c r="B62" s="902" t="s">
        <v>194</v>
      </c>
      <c r="C62" s="902"/>
      <c r="D62" s="1103" t="s">
        <v>29</v>
      </c>
      <c r="E62" s="1103"/>
      <c r="F62" s="1072">
        <f>SUM(F56:G61)</f>
        <v>0</v>
      </c>
      <c r="G62" s="1073"/>
      <c r="H62" s="1072">
        <f t="shared" ref="H62" si="5">SUM(H56:I61)</f>
        <v>0</v>
      </c>
      <c r="I62" s="1073"/>
      <c r="J62" s="1072">
        <f t="shared" ref="J62" si="6">SUM(J56:K61)</f>
        <v>0</v>
      </c>
      <c r="K62" s="1073"/>
      <c r="L62" s="1074" t="s">
        <v>29</v>
      </c>
      <c r="M62" s="1075"/>
      <c r="O62" s="873"/>
    </row>
    <row r="63" spans="1:15" s="883" customFormat="1" ht="14.4" customHeight="1" thickBot="1" x14ac:dyDescent="0.35">
      <c r="A63" s="903"/>
      <c r="B63" s="1076" t="s">
        <v>198</v>
      </c>
      <c r="C63" s="1077"/>
      <c r="D63" s="1107"/>
      <c r="E63" s="1108"/>
      <c r="F63" s="1078" t="s">
        <v>29</v>
      </c>
      <c r="G63" s="1079"/>
      <c r="H63" s="1078" t="s">
        <v>29</v>
      </c>
      <c r="I63" s="1079"/>
      <c r="J63" s="1078" t="s">
        <v>29</v>
      </c>
      <c r="K63" s="1079"/>
      <c r="L63" s="1080">
        <f>SUM(L56:M61)</f>
        <v>0</v>
      </c>
      <c r="M63" s="1081"/>
      <c r="O63" s="873"/>
    </row>
    <row r="64" spans="1:15" s="880" customFormat="1" ht="14.4" customHeight="1" x14ac:dyDescent="0.3">
      <c r="A64" s="333" t="s">
        <v>785</v>
      </c>
      <c r="B64" s="897" t="s">
        <v>197</v>
      </c>
      <c r="C64" s="897"/>
      <c r="D64" s="907"/>
      <c r="E64" s="908"/>
      <c r="F64" s="898"/>
      <c r="G64" s="898"/>
      <c r="H64" s="909"/>
      <c r="I64" s="909"/>
      <c r="J64" s="898"/>
      <c r="K64" s="898"/>
      <c r="L64" s="898"/>
      <c r="M64" s="899"/>
      <c r="O64" s="873"/>
    </row>
    <row r="65" spans="1:15" s="883" customFormat="1" ht="13.8" customHeight="1" x14ac:dyDescent="0.3">
      <c r="A65" s="523" t="s">
        <v>786</v>
      </c>
      <c r="B65" s="1065"/>
      <c r="C65" s="1066"/>
      <c r="D65" s="1065"/>
      <c r="E65" s="1066"/>
      <c r="F65" s="1067"/>
      <c r="G65" s="1068"/>
      <c r="H65" s="1071"/>
      <c r="I65" s="1071"/>
      <c r="J65" s="1067"/>
      <c r="K65" s="1068"/>
      <c r="L65" s="1067"/>
      <c r="M65" s="1070"/>
      <c r="O65" s="873"/>
    </row>
    <row r="66" spans="1:15" s="883" customFormat="1" ht="13.8" customHeight="1" x14ac:dyDescent="0.3">
      <c r="A66" s="523" t="s">
        <v>787</v>
      </c>
      <c r="B66" s="1065"/>
      <c r="C66" s="1066"/>
      <c r="D66" s="1065"/>
      <c r="E66" s="1066"/>
      <c r="F66" s="1067"/>
      <c r="G66" s="1068"/>
      <c r="H66" s="1069"/>
      <c r="I66" s="1069"/>
      <c r="J66" s="1067"/>
      <c r="K66" s="1068"/>
      <c r="L66" s="1067"/>
      <c r="M66" s="1070"/>
      <c r="O66" s="873"/>
    </row>
    <row r="67" spans="1:15" s="828" customFormat="1" x14ac:dyDescent="0.3">
      <c r="A67" s="523" t="s">
        <v>788</v>
      </c>
      <c r="B67" s="1065"/>
      <c r="C67" s="1066"/>
      <c r="D67" s="1065"/>
      <c r="E67" s="1066"/>
      <c r="F67" s="1067"/>
      <c r="G67" s="1068"/>
      <c r="H67" s="1069"/>
      <c r="I67" s="1069"/>
      <c r="J67" s="1067"/>
      <c r="K67" s="1068"/>
      <c r="L67" s="1067"/>
      <c r="M67" s="1070"/>
      <c r="O67" s="873"/>
    </row>
    <row r="68" spans="1:15" s="828" customFormat="1" x14ac:dyDescent="0.3">
      <c r="A68" s="523" t="s">
        <v>789</v>
      </c>
      <c r="B68" s="1065"/>
      <c r="C68" s="1066"/>
      <c r="D68" s="1065"/>
      <c r="E68" s="1066"/>
      <c r="F68" s="1067"/>
      <c r="G68" s="1068"/>
      <c r="H68" s="1069"/>
      <c r="I68" s="1069"/>
      <c r="J68" s="1067"/>
      <c r="K68" s="1068"/>
      <c r="L68" s="1067"/>
      <c r="M68" s="1070"/>
      <c r="O68" s="873"/>
    </row>
    <row r="69" spans="1:15" s="828" customFormat="1" x14ac:dyDescent="0.3">
      <c r="A69" s="523" t="s">
        <v>790</v>
      </c>
      <c r="B69" s="1065"/>
      <c r="C69" s="1066"/>
      <c r="D69" s="1065"/>
      <c r="E69" s="1066"/>
      <c r="F69" s="1067"/>
      <c r="G69" s="1068"/>
      <c r="H69" s="1069"/>
      <c r="I69" s="1069"/>
      <c r="J69" s="1067"/>
      <c r="K69" s="1068"/>
      <c r="L69" s="1067"/>
      <c r="M69" s="1070"/>
      <c r="O69" s="873"/>
    </row>
    <row r="70" spans="1:15" x14ac:dyDescent="0.3">
      <c r="A70" s="900" t="s">
        <v>192</v>
      </c>
      <c r="B70" s="1065"/>
      <c r="C70" s="1066"/>
      <c r="D70" s="1065"/>
      <c r="E70" s="1066"/>
      <c r="F70" s="1067"/>
      <c r="G70" s="1068"/>
      <c r="H70" s="1069"/>
      <c r="I70" s="1069"/>
      <c r="J70" s="1067"/>
      <c r="K70" s="1068"/>
      <c r="L70" s="1067"/>
      <c r="M70" s="1070"/>
      <c r="O70" s="873"/>
    </row>
    <row r="71" spans="1:15" s="883" customFormat="1" ht="14.4" customHeight="1" x14ac:dyDescent="0.3">
      <c r="A71" s="901"/>
      <c r="B71" s="902" t="s">
        <v>194</v>
      </c>
      <c r="C71" s="902"/>
      <c r="D71" s="1052" t="s">
        <v>29</v>
      </c>
      <c r="E71" s="1052"/>
      <c r="F71" s="1072">
        <f>SUM(F65:G70)</f>
        <v>0</v>
      </c>
      <c r="G71" s="1073"/>
      <c r="H71" s="1072">
        <f t="shared" ref="H71" si="7">SUM(H65:I70)</f>
        <v>0</v>
      </c>
      <c r="I71" s="1073"/>
      <c r="J71" s="1072">
        <f t="shared" ref="J71" si="8">SUM(J65:K70)</f>
        <v>0</v>
      </c>
      <c r="K71" s="1073"/>
      <c r="L71" s="1074" t="s">
        <v>29</v>
      </c>
      <c r="M71" s="1075"/>
      <c r="O71" s="873"/>
    </row>
    <row r="72" spans="1:15" s="883" customFormat="1" ht="14.4" customHeight="1" thickBot="1" x14ac:dyDescent="0.35">
      <c r="A72" s="903"/>
      <c r="B72" s="1076" t="s">
        <v>234</v>
      </c>
      <c r="C72" s="1077"/>
      <c r="D72" s="1059"/>
      <c r="E72" s="1060"/>
      <c r="F72" s="1078" t="s">
        <v>29</v>
      </c>
      <c r="G72" s="1079"/>
      <c r="H72" s="1078" t="s">
        <v>29</v>
      </c>
      <c r="I72" s="1079"/>
      <c r="J72" s="1078" t="s">
        <v>29</v>
      </c>
      <c r="K72" s="1079"/>
      <c r="L72" s="1080">
        <f>SUM(L65:M70)</f>
        <v>0</v>
      </c>
      <c r="M72" s="1081"/>
      <c r="O72" s="873"/>
    </row>
    <row r="73" spans="1:15" s="880" customFormat="1" ht="14.4" customHeight="1" x14ac:dyDescent="0.3">
      <c r="A73" s="333" t="s">
        <v>795</v>
      </c>
      <c r="B73" s="897" t="s">
        <v>199</v>
      </c>
      <c r="C73" s="897"/>
      <c r="D73" s="907"/>
      <c r="E73" s="908"/>
      <c r="F73" s="898"/>
      <c r="G73" s="898"/>
      <c r="H73" s="909"/>
      <c r="I73" s="909"/>
      <c r="J73" s="898"/>
      <c r="K73" s="898"/>
      <c r="L73" s="898"/>
      <c r="M73" s="899"/>
      <c r="O73" s="873"/>
    </row>
    <row r="74" spans="1:15" s="883" customFormat="1" ht="13.8" customHeight="1" x14ac:dyDescent="0.3">
      <c r="A74" s="523" t="s">
        <v>796</v>
      </c>
      <c r="B74" s="1065"/>
      <c r="C74" s="1066"/>
      <c r="D74" s="1065"/>
      <c r="E74" s="1066"/>
      <c r="F74" s="1067"/>
      <c r="G74" s="1068"/>
      <c r="H74" s="1071"/>
      <c r="I74" s="1071"/>
      <c r="J74" s="1067"/>
      <c r="K74" s="1068"/>
      <c r="L74" s="1067"/>
      <c r="M74" s="1070"/>
      <c r="O74" s="873"/>
    </row>
    <row r="75" spans="1:15" s="883" customFormat="1" ht="13.8" customHeight="1" x14ac:dyDescent="0.3">
      <c r="A75" s="523" t="s">
        <v>797</v>
      </c>
      <c r="B75" s="1065"/>
      <c r="C75" s="1066"/>
      <c r="D75" s="1065"/>
      <c r="E75" s="1066"/>
      <c r="F75" s="1067"/>
      <c r="G75" s="1068"/>
      <c r="H75" s="1069"/>
      <c r="I75" s="1069"/>
      <c r="J75" s="1067"/>
      <c r="K75" s="1068"/>
      <c r="L75" s="1067"/>
      <c r="M75" s="1070"/>
      <c r="O75" s="873"/>
    </row>
    <row r="76" spans="1:15" s="828" customFormat="1" x14ac:dyDescent="0.3">
      <c r="A76" s="523" t="s">
        <v>798</v>
      </c>
      <c r="B76" s="1065"/>
      <c r="C76" s="1066"/>
      <c r="D76" s="1065"/>
      <c r="E76" s="1066"/>
      <c r="F76" s="1067"/>
      <c r="G76" s="1068"/>
      <c r="H76" s="1069"/>
      <c r="I76" s="1069"/>
      <c r="J76" s="1067"/>
      <c r="K76" s="1068"/>
      <c r="L76" s="1067"/>
      <c r="M76" s="1070"/>
      <c r="O76" s="873"/>
    </row>
    <row r="77" spans="1:15" s="828" customFormat="1" x14ac:dyDescent="0.3">
      <c r="A77" s="523" t="s">
        <v>799</v>
      </c>
      <c r="B77" s="1065"/>
      <c r="C77" s="1066"/>
      <c r="D77" s="1065"/>
      <c r="E77" s="1066"/>
      <c r="F77" s="1067"/>
      <c r="G77" s="1068"/>
      <c r="H77" s="1069"/>
      <c r="I77" s="1069"/>
      <c r="J77" s="1067"/>
      <c r="K77" s="1068"/>
      <c r="L77" s="1067"/>
      <c r="M77" s="1070"/>
      <c r="O77" s="873"/>
    </row>
    <row r="78" spans="1:15" s="828" customFormat="1" x14ac:dyDescent="0.3">
      <c r="A78" s="523" t="s">
        <v>800</v>
      </c>
      <c r="B78" s="1065"/>
      <c r="C78" s="1066"/>
      <c r="D78" s="1065"/>
      <c r="E78" s="1066"/>
      <c r="F78" s="1067"/>
      <c r="G78" s="1068"/>
      <c r="H78" s="1069"/>
      <c r="I78" s="1069"/>
      <c r="J78" s="1067"/>
      <c r="K78" s="1068"/>
      <c r="L78" s="1067"/>
      <c r="M78" s="1070"/>
      <c r="O78" s="873"/>
    </row>
    <row r="79" spans="1:15" x14ac:dyDescent="0.3">
      <c r="A79" s="900" t="s">
        <v>192</v>
      </c>
      <c r="B79" s="1065"/>
      <c r="C79" s="1066"/>
      <c r="D79" s="1065"/>
      <c r="E79" s="1066"/>
      <c r="F79" s="1067"/>
      <c r="G79" s="1068"/>
      <c r="H79" s="1069"/>
      <c r="I79" s="1069"/>
      <c r="J79" s="1067"/>
      <c r="K79" s="1068"/>
      <c r="L79" s="1067"/>
      <c r="M79" s="1070"/>
      <c r="O79" s="873"/>
    </row>
    <row r="80" spans="1:15" s="883" customFormat="1" ht="14.4" customHeight="1" x14ac:dyDescent="0.3">
      <c r="A80" s="901"/>
      <c r="B80" s="902" t="s">
        <v>194</v>
      </c>
      <c r="C80" s="902"/>
      <c r="D80" s="1052" t="s">
        <v>29</v>
      </c>
      <c r="E80" s="1052"/>
      <c r="F80" s="1072">
        <f>SUM(F74:G79)</f>
        <v>0</v>
      </c>
      <c r="G80" s="1073"/>
      <c r="H80" s="1072">
        <f t="shared" ref="H80" si="9">SUM(H74:I79)</f>
        <v>0</v>
      </c>
      <c r="I80" s="1073"/>
      <c r="J80" s="1072">
        <f t="shared" ref="J80" si="10">SUM(J74:K79)</f>
        <v>0</v>
      </c>
      <c r="K80" s="1073"/>
      <c r="L80" s="1074" t="s">
        <v>29</v>
      </c>
      <c r="M80" s="1075"/>
      <c r="O80" s="873"/>
    </row>
    <row r="81" spans="1:15" s="883" customFormat="1" ht="14.4" customHeight="1" thickBot="1" x14ac:dyDescent="0.35">
      <c r="A81" s="903"/>
      <c r="B81" s="1076" t="s">
        <v>235</v>
      </c>
      <c r="C81" s="1077"/>
      <c r="D81" s="1059"/>
      <c r="E81" s="1060"/>
      <c r="F81" s="1078" t="s">
        <v>29</v>
      </c>
      <c r="G81" s="1079"/>
      <c r="H81" s="1078" t="s">
        <v>29</v>
      </c>
      <c r="I81" s="1079"/>
      <c r="J81" s="1078" t="s">
        <v>29</v>
      </c>
      <c r="K81" s="1079"/>
      <c r="L81" s="1080">
        <f>SUM(L74:M79)</f>
        <v>0</v>
      </c>
      <c r="M81" s="1081"/>
      <c r="O81" s="873"/>
    </row>
    <row r="82" spans="1:15" s="880" customFormat="1" ht="14.4" customHeight="1" x14ac:dyDescent="0.3">
      <c r="A82" s="333" t="s">
        <v>1084</v>
      </c>
      <c r="B82" s="897" t="s">
        <v>1251</v>
      </c>
      <c r="C82" s="897"/>
      <c r="D82" s="907"/>
      <c r="E82" s="908"/>
      <c r="F82" s="898"/>
      <c r="G82" s="898"/>
      <c r="H82" s="909"/>
      <c r="I82" s="909"/>
      <c r="J82" s="898"/>
      <c r="K82" s="898"/>
      <c r="L82" s="898"/>
      <c r="M82" s="899"/>
      <c r="O82" s="873"/>
    </row>
    <row r="83" spans="1:15" s="883" customFormat="1" ht="13.8" customHeight="1" x14ac:dyDescent="0.3">
      <c r="A83" s="523" t="s">
        <v>1116</v>
      </c>
      <c r="B83" s="1065"/>
      <c r="C83" s="1066"/>
      <c r="D83" s="1065"/>
      <c r="E83" s="1066"/>
      <c r="F83" s="1067"/>
      <c r="G83" s="1068"/>
      <c r="H83" s="1071"/>
      <c r="I83" s="1071"/>
      <c r="J83" s="1067"/>
      <c r="K83" s="1068"/>
      <c r="L83" s="1067"/>
      <c r="M83" s="1070"/>
      <c r="O83" s="873"/>
    </row>
    <row r="84" spans="1:15" s="883" customFormat="1" ht="13.8" customHeight="1" x14ac:dyDescent="0.3">
      <c r="A84" s="523" t="s">
        <v>1117</v>
      </c>
      <c r="B84" s="1065"/>
      <c r="C84" s="1066"/>
      <c r="D84" s="1065"/>
      <c r="E84" s="1066"/>
      <c r="F84" s="1067"/>
      <c r="G84" s="1068"/>
      <c r="H84" s="1069"/>
      <c r="I84" s="1069"/>
      <c r="J84" s="1067"/>
      <c r="K84" s="1068"/>
      <c r="L84" s="1067"/>
      <c r="M84" s="1070"/>
      <c r="O84" s="873"/>
    </row>
    <row r="85" spans="1:15" s="828" customFormat="1" x14ac:dyDescent="0.3">
      <c r="A85" s="523" t="s">
        <v>1248</v>
      </c>
      <c r="B85" s="1065"/>
      <c r="C85" s="1066"/>
      <c r="D85" s="1065"/>
      <c r="E85" s="1066"/>
      <c r="F85" s="1067"/>
      <c r="G85" s="1068"/>
      <c r="H85" s="1069"/>
      <c r="I85" s="1069"/>
      <c r="J85" s="1067"/>
      <c r="K85" s="1068"/>
      <c r="L85" s="1067"/>
      <c r="M85" s="1070"/>
      <c r="O85" s="873"/>
    </row>
    <row r="86" spans="1:15" s="828" customFormat="1" x14ac:dyDescent="0.3">
      <c r="A86" s="523" t="s">
        <v>1249</v>
      </c>
      <c r="B86" s="1065"/>
      <c r="C86" s="1066"/>
      <c r="D86" s="1065"/>
      <c r="E86" s="1066"/>
      <c r="F86" s="1067"/>
      <c r="G86" s="1068"/>
      <c r="H86" s="1069"/>
      <c r="I86" s="1069"/>
      <c r="J86" s="1067"/>
      <c r="K86" s="1068"/>
      <c r="L86" s="1067"/>
      <c r="M86" s="1070"/>
      <c r="O86" s="873"/>
    </row>
    <row r="87" spans="1:15" s="828" customFormat="1" x14ac:dyDescent="0.3">
      <c r="A87" s="523" t="s">
        <v>1250</v>
      </c>
      <c r="B87" s="1065"/>
      <c r="C87" s="1066"/>
      <c r="D87" s="1065"/>
      <c r="E87" s="1066"/>
      <c r="F87" s="1067"/>
      <c r="G87" s="1068"/>
      <c r="H87" s="1069"/>
      <c r="I87" s="1069"/>
      <c r="J87" s="1067"/>
      <c r="K87" s="1068"/>
      <c r="L87" s="1067"/>
      <c r="M87" s="1070"/>
      <c r="O87" s="873"/>
    </row>
    <row r="88" spans="1:15" x14ac:dyDescent="0.3">
      <c r="A88" s="900" t="s">
        <v>192</v>
      </c>
      <c r="B88" s="1065"/>
      <c r="C88" s="1066"/>
      <c r="D88" s="1065"/>
      <c r="E88" s="1066"/>
      <c r="F88" s="1067"/>
      <c r="G88" s="1068"/>
      <c r="H88" s="1069"/>
      <c r="I88" s="1069"/>
      <c r="J88" s="1067"/>
      <c r="K88" s="1068"/>
      <c r="L88" s="1067"/>
      <c r="M88" s="1070"/>
      <c r="O88" s="873"/>
    </row>
    <row r="89" spans="1:15" s="883" customFormat="1" ht="14.4" customHeight="1" x14ac:dyDescent="0.3">
      <c r="A89" s="901"/>
      <c r="B89" s="902" t="s">
        <v>194</v>
      </c>
      <c r="C89" s="902"/>
      <c r="D89" s="1052" t="s">
        <v>29</v>
      </c>
      <c r="E89" s="1052"/>
      <c r="F89" s="1072">
        <f>SUM(F83:G88)</f>
        <v>0</v>
      </c>
      <c r="G89" s="1073"/>
      <c r="H89" s="1072">
        <f t="shared" ref="H89" si="11">SUM(H83:I88)</f>
        <v>0</v>
      </c>
      <c r="I89" s="1073"/>
      <c r="J89" s="1072">
        <f t="shared" ref="J89" si="12">SUM(J83:K88)</f>
        <v>0</v>
      </c>
      <c r="K89" s="1073"/>
      <c r="L89" s="1074" t="s">
        <v>29</v>
      </c>
      <c r="M89" s="1075"/>
      <c r="O89" s="873"/>
    </row>
    <row r="90" spans="1:15" s="883" customFormat="1" ht="14.4" customHeight="1" thickBot="1" x14ac:dyDescent="0.35">
      <c r="A90" s="903"/>
      <c r="B90" s="1076" t="s">
        <v>1258</v>
      </c>
      <c r="C90" s="1077"/>
      <c r="D90" s="1059"/>
      <c r="E90" s="1060"/>
      <c r="F90" s="1078" t="s">
        <v>29</v>
      </c>
      <c r="G90" s="1079"/>
      <c r="H90" s="1078" t="s">
        <v>29</v>
      </c>
      <c r="I90" s="1079"/>
      <c r="J90" s="1078" t="s">
        <v>29</v>
      </c>
      <c r="K90" s="1079"/>
      <c r="L90" s="1080">
        <f>SUM(L83:M88)</f>
        <v>0</v>
      </c>
      <c r="M90" s="1081"/>
      <c r="O90" s="873"/>
    </row>
    <row r="91" spans="1:15" s="880" customFormat="1" ht="14.4" customHeight="1" x14ac:dyDescent="0.3">
      <c r="A91" s="333" t="s">
        <v>1085</v>
      </c>
      <c r="B91" s="897" t="s">
        <v>1252</v>
      </c>
      <c r="C91" s="897"/>
      <c r="D91" s="907"/>
      <c r="E91" s="908"/>
      <c r="F91" s="898"/>
      <c r="G91" s="898"/>
      <c r="H91" s="909"/>
      <c r="I91" s="909"/>
      <c r="J91" s="898"/>
      <c r="K91" s="898"/>
      <c r="L91" s="898"/>
      <c r="M91" s="899"/>
      <c r="O91" s="873"/>
    </row>
    <row r="92" spans="1:15" s="883" customFormat="1" ht="13.8" customHeight="1" x14ac:dyDescent="0.3">
      <c r="A92" s="523" t="s">
        <v>1253</v>
      </c>
      <c r="B92" s="1065"/>
      <c r="C92" s="1066"/>
      <c r="D92" s="1065"/>
      <c r="E92" s="1066"/>
      <c r="F92" s="1067"/>
      <c r="G92" s="1068"/>
      <c r="H92" s="1071"/>
      <c r="I92" s="1071"/>
      <c r="J92" s="1067"/>
      <c r="K92" s="1068"/>
      <c r="L92" s="1067"/>
      <c r="M92" s="1070"/>
      <c r="O92" s="873"/>
    </row>
    <row r="93" spans="1:15" s="883" customFormat="1" ht="13.8" customHeight="1" x14ac:dyDescent="0.3">
      <c r="A93" s="523" t="s">
        <v>1254</v>
      </c>
      <c r="B93" s="1065"/>
      <c r="C93" s="1066"/>
      <c r="D93" s="1065"/>
      <c r="E93" s="1066"/>
      <c r="F93" s="1067"/>
      <c r="G93" s="1068"/>
      <c r="H93" s="1069"/>
      <c r="I93" s="1069"/>
      <c r="J93" s="1067"/>
      <c r="K93" s="1068"/>
      <c r="L93" s="1067"/>
      <c r="M93" s="1070"/>
      <c r="O93" s="873"/>
    </row>
    <row r="94" spans="1:15" s="828" customFormat="1" x14ac:dyDescent="0.3">
      <c r="A94" s="523" t="s">
        <v>1255</v>
      </c>
      <c r="B94" s="1065"/>
      <c r="C94" s="1066"/>
      <c r="D94" s="1065"/>
      <c r="E94" s="1066"/>
      <c r="F94" s="1067"/>
      <c r="G94" s="1068"/>
      <c r="H94" s="1069"/>
      <c r="I94" s="1069"/>
      <c r="J94" s="1067"/>
      <c r="K94" s="1068"/>
      <c r="L94" s="1067"/>
      <c r="M94" s="1070"/>
      <c r="O94" s="873"/>
    </row>
    <row r="95" spans="1:15" s="828" customFormat="1" x14ac:dyDescent="0.3">
      <c r="A95" s="523" t="s">
        <v>1256</v>
      </c>
      <c r="B95" s="1065"/>
      <c r="C95" s="1066"/>
      <c r="D95" s="1065"/>
      <c r="E95" s="1066"/>
      <c r="F95" s="1067"/>
      <c r="G95" s="1068"/>
      <c r="H95" s="1069"/>
      <c r="I95" s="1069"/>
      <c r="J95" s="1067"/>
      <c r="K95" s="1068"/>
      <c r="L95" s="1067"/>
      <c r="M95" s="1070"/>
      <c r="O95" s="873"/>
    </row>
    <row r="96" spans="1:15" s="828" customFormat="1" x14ac:dyDescent="0.3">
      <c r="A96" s="523" t="s">
        <v>1257</v>
      </c>
      <c r="B96" s="1065"/>
      <c r="C96" s="1066"/>
      <c r="D96" s="1065"/>
      <c r="E96" s="1066"/>
      <c r="F96" s="1067"/>
      <c r="G96" s="1068"/>
      <c r="H96" s="1069"/>
      <c r="I96" s="1069"/>
      <c r="J96" s="1067"/>
      <c r="K96" s="1068"/>
      <c r="L96" s="1067"/>
      <c r="M96" s="1070"/>
      <c r="O96" s="873"/>
    </row>
    <row r="97" spans="1:15" x14ac:dyDescent="0.3">
      <c r="A97" s="900" t="s">
        <v>192</v>
      </c>
      <c r="B97" s="1065"/>
      <c r="C97" s="1066"/>
      <c r="D97" s="1065"/>
      <c r="E97" s="1066"/>
      <c r="F97" s="1067"/>
      <c r="G97" s="1068"/>
      <c r="H97" s="1069"/>
      <c r="I97" s="1069"/>
      <c r="J97" s="1067"/>
      <c r="K97" s="1068"/>
      <c r="L97" s="1067"/>
      <c r="M97" s="1070"/>
      <c r="O97" s="873"/>
    </row>
    <row r="98" spans="1:15" s="883" customFormat="1" ht="14.4" customHeight="1" x14ac:dyDescent="0.3">
      <c r="A98" s="901"/>
      <c r="B98" s="902" t="s">
        <v>194</v>
      </c>
      <c r="C98" s="902"/>
      <c r="D98" s="1052" t="s">
        <v>29</v>
      </c>
      <c r="E98" s="1052"/>
      <c r="F98" s="1072">
        <f>SUM(F92:G97)</f>
        <v>0</v>
      </c>
      <c r="G98" s="1073"/>
      <c r="H98" s="1072">
        <f>SUM(H92:I97)</f>
        <v>0</v>
      </c>
      <c r="I98" s="1073"/>
      <c r="J98" s="1072">
        <f>SUM(J92:K97)</f>
        <v>0</v>
      </c>
      <c r="K98" s="1073"/>
      <c r="L98" s="1074" t="s">
        <v>29</v>
      </c>
      <c r="M98" s="1075"/>
      <c r="O98" s="873"/>
    </row>
    <row r="99" spans="1:15" s="883" customFormat="1" ht="14.4" customHeight="1" thickBot="1" x14ac:dyDescent="0.35">
      <c r="A99" s="903"/>
      <c r="B99" s="1076" t="s">
        <v>1259</v>
      </c>
      <c r="C99" s="1077"/>
      <c r="D99" s="1059"/>
      <c r="E99" s="1060"/>
      <c r="F99" s="1078" t="s">
        <v>29</v>
      </c>
      <c r="G99" s="1079"/>
      <c r="H99" s="1078" t="s">
        <v>29</v>
      </c>
      <c r="I99" s="1079"/>
      <c r="J99" s="1078" t="s">
        <v>29</v>
      </c>
      <c r="K99" s="1079"/>
      <c r="L99" s="1080">
        <f>SUM(L92:M97)</f>
        <v>0</v>
      </c>
      <c r="M99" s="1081"/>
      <c r="O99" s="873"/>
    </row>
    <row r="100" spans="1:15" s="880" customFormat="1" ht="14.4" customHeight="1" x14ac:dyDescent="0.3">
      <c r="A100" s="910" t="s">
        <v>1086</v>
      </c>
      <c r="B100" s="907" t="s">
        <v>1260</v>
      </c>
      <c r="C100" s="907"/>
      <c r="D100" s="907"/>
      <c r="E100" s="908"/>
      <c r="F100" s="908"/>
      <c r="G100" s="908"/>
      <c r="H100" s="911"/>
      <c r="I100" s="911"/>
      <c r="J100" s="908"/>
      <c r="K100" s="908"/>
      <c r="L100" s="908"/>
      <c r="M100" s="912"/>
      <c r="O100" s="873"/>
    </row>
    <row r="101" spans="1:15" s="883" customFormat="1" ht="13.8" customHeight="1" x14ac:dyDescent="0.3">
      <c r="A101" s="357" t="s">
        <v>1261</v>
      </c>
      <c r="B101" s="1065"/>
      <c r="C101" s="1066"/>
      <c r="D101" s="1065"/>
      <c r="E101" s="1066"/>
      <c r="F101" s="1067"/>
      <c r="G101" s="1068"/>
      <c r="H101" s="1071"/>
      <c r="I101" s="1071"/>
      <c r="J101" s="1067"/>
      <c r="K101" s="1068"/>
      <c r="L101" s="1067"/>
      <c r="M101" s="1070"/>
      <c r="O101" s="873"/>
    </row>
    <row r="102" spans="1:15" s="883" customFormat="1" ht="13.8" customHeight="1" x14ac:dyDescent="0.3">
      <c r="A102" s="357" t="s">
        <v>1262</v>
      </c>
      <c r="B102" s="1065"/>
      <c r="C102" s="1066"/>
      <c r="D102" s="1065"/>
      <c r="E102" s="1066"/>
      <c r="F102" s="1067"/>
      <c r="G102" s="1068"/>
      <c r="H102" s="1069"/>
      <c r="I102" s="1069"/>
      <c r="J102" s="1067"/>
      <c r="K102" s="1068"/>
      <c r="L102" s="1067"/>
      <c r="M102" s="1070"/>
      <c r="O102" s="873"/>
    </row>
    <row r="103" spans="1:15" s="828" customFormat="1" x14ac:dyDescent="0.3">
      <c r="A103" s="357" t="s">
        <v>1263</v>
      </c>
      <c r="B103" s="1065"/>
      <c r="C103" s="1066"/>
      <c r="D103" s="1065"/>
      <c r="E103" s="1066"/>
      <c r="F103" s="1067"/>
      <c r="G103" s="1068"/>
      <c r="H103" s="1069"/>
      <c r="I103" s="1069"/>
      <c r="J103" s="1067"/>
      <c r="K103" s="1068"/>
      <c r="L103" s="1067"/>
      <c r="M103" s="1070"/>
      <c r="O103" s="873"/>
    </row>
    <row r="104" spans="1:15" s="828" customFormat="1" x14ac:dyDescent="0.3">
      <c r="A104" s="357" t="s">
        <v>1264</v>
      </c>
      <c r="B104" s="1065"/>
      <c r="C104" s="1066"/>
      <c r="D104" s="1065"/>
      <c r="E104" s="1066"/>
      <c r="F104" s="1067"/>
      <c r="G104" s="1068"/>
      <c r="H104" s="1069"/>
      <c r="I104" s="1069"/>
      <c r="J104" s="1067"/>
      <c r="K104" s="1068"/>
      <c r="L104" s="1067"/>
      <c r="M104" s="1070"/>
      <c r="O104" s="873"/>
    </row>
    <row r="105" spans="1:15" s="828" customFormat="1" x14ac:dyDescent="0.3">
      <c r="A105" s="357" t="s">
        <v>1265</v>
      </c>
      <c r="B105" s="1065"/>
      <c r="C105" s="1066"/>
      <c r="D105" s="1065"/>
      <c r="E105" s="1066"/>
      <c r="F105" s="1067"/>
      <c r="G105" s="1068"/>
      <c r="H105" s="1069"/>
      <c r="I105" s="1069"/>
      <c r="J105" s="1067"/>
      <c r="K105" s="1068"/>
      <c r="L105" s="1067"/>
      <c r="M105" s="1070"/>
      <c r="O105" s="873"/>
    </row>
    <row r="106" spans="1:15" x14ac:dyDescent="0.3">
      <c r="A106" s="900" t="s">
        <v>192</v>
      </c>
      <c r="B106" s="1065"/>
      <c r="C106" s="1066"/>
      <c r="D106" s="1065"/>
      <c r="E106" s="1066"/>
      <c r="F106" s="1067"/>
      <c r="G106" s="1068"/>
      <c r="H106" s="1069"/>
      <c r="I106" s="1069"/>
      <c r="J106" s="1067"/>
      <c r="K106" s="1068"/>
      <c r="L106" s="1067"/>
      <c r="M106" s="1070"/>
      <c r="O106" s="873"/>
    </row>
    <row r="107" spans="1:15" s="883" customFormat="1" ht="14.4" customHeight="1" x14ac:dyDescent="0.3">
      <c r="A107" s="913"/>
      <c r="B107" s="914" t="s">
        <v>194</v>
      </c>
      <c r="C107" s="914"/>
      <c r="D107" s="1052" t="s">
        <v>29</v>
      </c>
      <c r="E107" s="1052"/>
      <c r="F107" s="1053">
        <f>SUM(F101:G106)</f>
        <v>0</v>
      </c>
      <c r="G107" s="1054"/>
      <c r="H107" s="1053">
        <f t="shared" ref="H107" si="13">SUM(H101:I106)</f>
        <v>0</v>
      </c>
      <c r="I107" s="1054"/>
      <c r="J107" s="1053">
        <f t="shared" ref="J107" si="14">SUM(J101:K106)</f>
        <v>0</v>
      </c>
      <c r="K107" s="1054"/>
      <c r="L107" s="1055" t="s">
        <v>29</v>
      </c>
      <c r="M107" s="1056"/>
      <c r="O107" s="873"/>
    </row>
    <row r="108" spans="1:15" s="883" customFormat="1" ht="14.4" customHeight="1" thickBot="1" x14ac:dyDescent="0.35">
      <c r="A108" s="915"/>
      <c r="B108" s="1057" t="s">
        <v>1266</v>
      </c>
      <c r="C108" s="1058"/>
      <c r="D108" s="1059"/>
      <c r="E108" s="1060"/>
      <c r="F108" s="1061" t="s">
        <v>29</v>
      </c>
      <c r="G108" s="1062"/>
      <c r="H108" s="1061" t="s">
        <v>29</v>
      </c>
      <c r="I108" s="1062"/>
      <c r="J108" s="1061" t="s">
        <v>29</v>
      </c>
      <c r="K108" s="1062"/>
      <c r="L108" s="1063">
        <f>SUM(L101:M106)</f>
        <v>0</v>
      </c>
      <c r="M108" s="1064"/>
      <c r="O108" s="873"/>
    </row>
    <row r="109" spans="1:15" s="883" customFormat="1" ht="14.4" customHeight="1" x14ac:dyDescent="0.3">
      <c r="A109" s="916"/>
      <c r="B109" s="917"/>
      <c r="C109" s="917"/>
      <c r="D109" s="918"/>
      <c r="E109" s="918"/>
      <c r="F109" s="918"/>
      <c r="G109" s="918"/>
      <c r="H109" s="918"/>
      <c r="I109" s="918"/>
      <c r="J109" s="918"/>
      <c r="K109" s="918"/>
      <c r="L109" s="919"/>
      <c r="M109" s="919"/>
      <c r="O109" s="873"/>
    </row>
    <row r="110" spans="1:15" x14ac:dyDescent="0.3">
      <c r="O110" s="873"/>
    </row>
    <row r="111" spans="1:15" s="819" customFormat="1" x14ac:dyDescent="0.3">
      <c r="A111" s="891" t="s">
        <v>260</v>
      </c>
      <c r="B111" s="920" t="s">
        <v>200</v>
      </c>
      <c r="C111" s="920"/>
      <c r="D111" s="920"/>
      <c r="E111" s="920"/>
      <c r="F111" s="920"/>
      <c r="G111" s="920"/>
      <c r="H111" s="920"/>
      <c r="I111" s="920"/>
      <c r="J111" s="920"/>
      <c r="K111" s="920"/>
      <c r="L111" s="920"/>
      <c r="M111" s="921"/>
      <c r="O111" s="873"/>
    </row>
    <row r="112" spans="1:15" x14ac:dyDescent="0.3">
      <c r="A112" s="1094" t="s">
        <v>191</v>
      </c>
      <c r="B112" s="1104" t="s">
        <v>6</v>
      </c>
      <c r="C112" s="922" t="s">
        <v>204</v>
      </c>
      <c r="D112" s="922" t="s">
        <v>160</v>
      </c>
      <c r="E112" s="283" t="s">
        <v>201</v>
      </c>
      <c r="F112" s="443" t="str">
        <f>+V!F3</f>
        <v>-</v>
      </c>
      <c r="G112" s="1030" t="s">
        <v>27</v>
      </c>
      <c r="H112" s="1031"/>
      <c r="I112" s="1031"/>
      <c r="J112" s="1031"/>
      <c r="K112" s="1031"/>
      <c r="L112" s="1031"/>
      <c r="M112" s="1106"/>
      <c r="O112" s="873"/>
    </row>
    <row r="113" spans="1:15" x14ac:dyDescent="0.3">
      <c r="A113" s="1093"/>
      <c r="B113" s="1105"/>
      <c r="C113" s="923" t="s">
        <v>59</v>
      </c>
      <c r="D113" s="923"/>
      <c r="E113" s="924"/>
      <c r="F113" s="317" t="s">
        <v>24</v>
      </c>
      <c r="G113" s="443" t="str">
        <f>+V!G4</f>
        <v>-</v>
      </c>
      <c r="H113" s="443" t="str">
        <f>+V!H4</f>
        <v>-</v>
      </c>
      <c r="I113" s="443" t="str">
        <f>+V!I4</f>
        <v>-</v>
      </c>
      <c r="J113" s="443" t="str">
        <f>+V!J4</f>
        <v>-</v>
      </c>
      <c r="K113" s="443" t="str">
        <f>+V!K4</f>
        <v>-</v>
      </c>
      <c r="L113" s="443" t="str">
        <f>+V!L4</f>
        <v>-</v>
      </c>
      <c r="M113" s="443" t="str">
        <f>+V!M4</f>
        <v>-</v>
      </c>
      <c r="O113" s="873"/>
    </row>
    <row r="114" spans="1:15" s="828" customFormat="1" ht="15" thickBot="1" x14ac:dyDescent="0.35">
      <c r="A114" s="895">
        <v>1</v>
      </c>
      <c r="B114" s="925">
        <v>2</v>
      </c>
      <c r="C114" s="925">
        <v>3</v>
      </c>
      <c r="D114" s="925">
        <v>4</v>
      </c>
      <c r="E114" s="895">
        <v>5</v>
      </c>
      <c r="F114" s="895">
        <v>6</v>
      </c>
      <c r="G114" s="895">
        <v>7</v>
      </c>
      <c r="H114" s="895">
        <v>8</v>
      </c>
      <c r="I114" s="895">
        <v>9</v>
      </c>
      <c r="J114" s="895">
        <v>10</v>
      </c>
      <c r="K114" s="895">
        <v>11</v>
      </c>
      <c r="L114" s="895">
        <v>12</v>
      </c>
      <c r="M114" s="895">
        <v>13</v>
      </c>
      <c r="O114" s="873"/>
    </row>
    <row r="115" spans="1:15" s="926" customFormat="1" ht="37.200000000000003" customHeight="1" x14ac:dyDescent="0.2">
      <c r="A115" s="322" t="s">
        <v>649</v>
      </c>
      <c r="B115" s="522" t="s">
        <v>205</v>
      </c>
      <c r="C115" s="289" t="s">
        <v>68</v>
      </c>
      <c r="D115" s="289"/>
      <c r="E115" s="453" t="s">
        <v>29</v>
      </c>
      <c r="F115" s="453"/>
      <c r="G115" s="453"/>
      <c r="H115" s="453"/>
      <c r="I115" s="453"/>
      <c r="J115" s="453"/>
      <c r="K115" s="453"/>
      <c r="L115" s="453"/>
      <c r="M115" s="453"/>
      <c r="O115" s="873"/>
    </row>
    <row r="116" spans="1:15" s="926" customFormat="1" ht="26.4" customHeight="1" x14ac:dyDescent="0.2">
      <c r="A116" s="523" t="s">
        <v>806</v>
      </c>
      <c r="B116" s="524" t="s">
        <v>206</v>
      </c>
      <c r="C116" s="292" t="s">
        <v>68</v>
      </c>
      <c r="D116" s="292"/>
      <c r="E116" s="525" t="s">
        <v>29</v>
      </c>
      <c r="F116" s="719"/>
      <c r="G116" s="734">
        <f>+F119</f>
        <v>0</v>
      </c>
      <c r="H116" s="734">
        <f>+G119</f>
        <v>0</v>
      </c>
      <c r="I116" s="734">
        <f t="shared" ref="I116:M116" si="15">+H119</f>
        <v>0</v>
      </c>
      <c r="J116" s="734">
        <f t="shared" si="15"/>
        <v>0</v>
      </c>
      <c r="K116" s="734">
        <f t="shared" si="15"/>
        <v>0</v>
      </c>
      <c r="L116" s="734">
        <f t="shared" si="15"/>
        <v>0</v>
      </c>
      <c r="M116" s="734">
        <f t="shared" si="15"/>
        <v>0</v>
      </c>
      <c r="O116" s="873"/>
    </row>
    <row r="117" spans="1:15" s="926" customFormat="1" ht="26.4" customHeight="1" x14ac:dyDescent="0.2">
      <c r="A117" s="523" t="s">
        <v>807</v>
      </c>
      <c r="B117" s="524" t="s">
        <v>207</v>
      </c>
      <c r="C117" s="292" t="s">
        <v>68</v>
      </c>
      <c r="D117" s="292"/>
      <c r="E117" s="525" t="s">
        <v>29</v>
      </c>
      <c r="F117" s="719"/>
      <c r="G117" s="719"/>
      <c r="H117" s="719"/>
      <c r="I117" s="719"/>
      <c r="J117" s="719"/>
      <c r="K117" s="719"/>
      <c r="L117" s="719"/>
      <c r="M117" s="720"/>
      <c r="O117" s="873"/>
    </row>
    <row r="118" spans="1:15" s="926" customFormat="1" ht="26.4" customHeight="1" x14ac:dyDescent="0.2">
      <c r="A118" s="523" t="s">
        <v>808</v>
      </c>
      <c r="B118" s="524" t="s">
        <v>200</v>
      </c>
      <c r="C118" s="292" t="s">
        <v>68</v>
      </c>
      <c r="D118" s="292"/>
      <c r="E118" s="525" t="s">
        <v>29</v>
      </c>
      <c r="F118" s="719"/>
      <c r="G118" s="719"/>
      <c r="H118" s="719"/>
      <c r="I118" s="719"/>
      <c r="J118" s="719"/>
      <c r="K118" s="719"/>
      <c r="L118" s="719"/>
      <c r="M118" s="719"/>
      <c r="O118" s="873"/>
    </row>
    <row r="119" spans="1:15" s="926" customFormat="1" ht="26.4" customHeight="1" thickBot="1" x14ac:dyDescent="0.25">
      <c r="A119" s="526" t="s">
        <v>809</v>
      </c>
      <c r="B119" s="527" t="s">
        <v>1337</v>
      </c>
      <c r="C119" s="528" t="s">
        <v>68</v>
      </c>
      <c r="D119" s="528"/>
      <c r="E119" s="529" t="s">
        <v>29</v>
      </c>
      <c r="F119" s="814">
        <f>+F116+F117-F118</f>
        <v>0</v>
      </c>
      <c r="G119" s="814">
        <f t="shared" ref="G119:M119" si="16">+G116+G117-G118</f>
        <v>0</v>
      </c>
      <c r="H119" s="814">
        <f t="shared" si="16"/>
        <v>0</v>
      </c>
      <c r="I119" s="814">
        <f t="shared" si="16"/>
        <v>0</v>
      </c>
      <c r="J119" s="814">
        <f t="shared" si="16"/>
        <v>0</v>
      </c>
      <c r="K119" s="814">
        <f t="shared" si="16"/>
        <v>0</v>
      </c>
      <c r="L119" s="814">
        <f t="shared" si="16"/>
        <v>0</v>
      </c>
      <c r="M119" s="814">
        <f t="shared" si="16"/>
        <v>0</v>
      </c>
      <c r="O119" s="873"/>
    </row>
    <row r="120" spans="1:15" s="926" customFormat="1" ht="14.4" customHeight="1" x14ac:dyDescent="0.2">
      <c r="A120" s="322" t="s">
        <v>1080</v>
      </c>
      <c r="B120" s="927" t="str">
        <f>+B7</f>
        <v>-</v>
      </c>
      <c r="C120" s="289" t="s">
        <v>29</v>
      </c>
      <c r="D120" s="522" t="s">
        <v>1153</v>
      </c>
      <c r="E120" s="453" t="s">
        <v>29</v>
      </c>
      <c r="F120" s="453" t="s">
        <v>29</v>
      </c>
      <c r="G120" s="453" t="s">
        <v>29</v>
      </c>
      <c r="H120" s="453" t="s">
        <v>29</v>
      </c>
      <c r="I120" s="453" t="s">
        <v>29</v>
      </c>
      <c r="J120" s="453" t="s">
        <v>29</v>
      </c>
      <c r="K120" s="453" t="s">
        <v>29</v>
      </c>
      <c r="L120" s="453" t="s">
        <v>29</v>
      </c>
      <c r="M120" s="493" t="s">
        <v>29</v>
      </c>
      <c r="O120" s="873"/>
    </row>
    <row r="121" spans="1:15" s="926" customFormat="1" ht="14.4" customHeight="1" x14ac:dyDescent="0.2">
      <c r="A121" s="523" t="s">
        <v>820</v>
      </c>
      <c r="B121" s="524" t="s">
        <v>208</v>
      </c>
      <c r="C121" s="292" t="s">
        <v>68</v>
      </c>
      <c r="D121" s="292"/>
      <c r="E121" s="525" t="s">
        <v>29</v>
      </c>
      <c r="F121" s="530"/>
      <c r="G121" s="460">
        <f>+F127</f>
        <v>0</v>
      </c>
      <c r="H121" s="460">
        <f t="shared" ref="H121:M121" si="17">+G127</f>
        <v>0</v>
      </c>
      <c r="I121" s="460">
        <f t="shared" si="17"/>
        <v>0</v>
      </c>
      <c r="J121" s="460">
        <f>+I127</f>
        <v>0</v>
      </c>
      <c r="K121" s="460">
        <f t="shared" si="17"/>
        <v>0</v>
      </c>
      <c r="L121" s="460">
        <f t="shared" si="17"/>
        <v>0</v>
      </c>
      <c r="M121" s="496">
        <f t="shared" si="17"/>
        <v>0</v>
      </c>
      <c r="O121" s="873"/>
    </row>
    <row r="122" spans="1:15" s="926" customFormat="1" ht="59.4" customHeight="1" x14ac:dyDescent="0.2">
      <c r="A122" s="523" t="s">
        <v>821</v>
      </c>
      <c r="B122" s="524" t="s">
        <v>209</v>
      </c>
      <c r="C122" s="292" t="s">
        <v>68</v>
      </c>
      <c r="D122" s="524" t="s">
        <v>1338</v>
      </c>
      <c r="E122" s="525" t="s">
        <v>29</v>
      </c>
      <c r="F122" s="587"/>
      <c r="G122" s="587"/>
      <c r="H122" s="587"/>
      <c r="I122" s="587"/>
      <c r="J122" s="587"/>
      <c r="K122" s="587"/>
      <c r="L122" s="587"/>
      <c r="M122" s="588"/>
      <c r="O122" s="873"/>
    </row>
    <row r="123" spans="1:15" s="926" customFormat="1" ht="28.2" customHeight="1" x14ac:dyDescent="0.2">
      <c r="A123" s="523" t="s">
        <v>822</v>
      </c>
      <c r="B123" s="524" t="s">
        <v>210</v>
      </c>
      <c r="C123" s="292" t="s">
        <v>59</v>
      </c>
      <c r="D123" s="524"/>
      <c r="E123" s="586"/>
      <c r="F123" s="525" t="s">
        <v>29</v>
      </c>
      <c r="G123" s="525" t="s">
        <v>29</v>
      </c>
      <c r="H123" s="525" t="s">
        <v>29</v>
      </c>
      <c r="I123" s="525" t="s">
        <v>29</v>
      </c>
      <c r="J123" s="525" t="s">
        <v>29</v>
      </c>
      <c r="K123" s="525" t="s">
        <v>29</v>
      </c>
      <c r="L123" s="525" t="s">
        <v>29</v>
      </c>
      <c r="M123" s="533" t="s">
        <v>29</v>
      </c>
      <c r="O123" s="873"/>
    </row>
    <row r="124" spans="1:15" s="926" customFormat="1" ht="29.4" customHeight="1" x14ac:dyDescent="0.2">
      <c r="A124" s="523" t="s">
        <v>823</v>
      </c>
      <c r="B124" s="524" t="s">
        <v>211</v>
      </c>
      <c r="C124" s="292" t="s">
        <v>68</v>
      </c>
      <c r="D124" s="524" t="s">
        <v>212</v>
      </c>
      <c r="E124" s="525" t="s">
        <v>29</v>
      </c>
      <c r="F124" s="587"/>
      <c r="G124" s="587"/>
      <c r="H124" s="587"/>
      <c r="I124" s="587"/>
      <c r="J124" s="587"/>
      <c r="K124" s="587"/>
      <c r="L124" s="587"/>
      <c r="M124" s="588"/>
      <c r="O124" s="873"/>
    </row>
    <row r="125" spans="1:15" s="926" customFormat="1" ht="14.4" customHeight="1" x14ac:dyDescent="0.2">
      <c r="A125" s="523" t="s">
        <v>824</v>
      </c>
      <c r="B125" s="524" t="s">
        <v>213</v>
      </c>
      <c r="C125" s="292" t="s">
        <v>68</v>
      </c>
      <c r="D125" s="524"/>
      <c r="E125" s="525" t="s">
        <v>29</v>
      </c>
      <c r="F125" s="587"/>
      <c r="G125" s="587"/>
      <c r="H125" s="587"/>
      <c r="I125" s="587"/>
      <c r="J125" s="587"/>
      <c r="K125" s="587"/>
      <c r="L125" s="587"/>
      <c r="M125" s="495"/>
      <c r="O125" s="873"/>
    </row>
    <row r="126" spans="1:15" s="926" customFormat="1" ht="14.4" customHeight="1" x14ac:dyDescent="0.2">
      <c r="A126" s="523" t="s">
        <v>825</v>
      </c>
      <c r="B126" s="524" t="s">
        <v>214</v>
      </c>
      <c r="C126" s="292" t="s">
        <v>68</v>
      </c>
      <c r="D126" s="524"/>
      <c r="E126" s="525" t="s">
        <v>29</v>
      </c>
      <c r="F126" s="587"/>
      <c r="G126" s="587"/>
      <c r="H126" s="587"/>
      <c r="I126" s="587"/>
      <c r="J126" s="587"/>
      <c r="K126" s="587"/>
      <c r="L126" s="587"/>
      <c r="M126" s="588"/>
      <c r="O126" s="873"/>
    </row>
    <row r="127" spans="1:15" s="926" customFormat="1" ht="29.4" customHeight="1" x14ac:dyDescent="0.2">
      <c r="A127" s="523" t="s">
        <v>826</v>
      </c>
      <c r="B127" s="524" t="s">
        <v>215</v>
      </c>
      <c r="C127" s="292" t="s">
        <v>68</v>
      </c>
      <c r="D127" s="524"/>
      <c r="E127" s="525" t="s">
        <v>29</v>
      </c>
      <c r="F127" s="379">
        <f>+F121+F122-F126-F124+F125</f>
        <v>0</v>
      </c>
      <c r="G127" s="379">
        <f>+G121+G122-G126-G124-G125</f>
        <v>0</v>
      </c>
      <c r="H127" s="379">
        <f t="shared" ref="H127:M127" si="18">+H121+H122-H126-H124-H125</f>
        <v>0</v>
      </c>
      <c r="I127" s="379">
        <f t="shared" si="18"/>
        <v>0</v>
      </c>
      <c r="J127" s="379">
        <f>+J121+J122-J126-J124-J125</f>
        <v>0</v>
      </c>
      <c r="K127" s="379">
        <f t="shared" si="18"/>
        <v>0</v>
      </c>
      <c r="L127" s="379">
        <f t="shared" si="18"/>
        <v>0</v>
      </c>
      <c r="M127" s="534">
        <f t="shared" si="18"/>
        <v>0</v>
      </c>
      <c r="O127" s="873"/>
    </row>
    <row r="128" spans="1:15" s="926" customFormat="1" ht="41.4" customHeight="1" x14ac:dyDescent="0.2">
      <c r="A128" s="523" t="s">
        <v>827</v>
      </c>
      <c r="B128" s="524" t="s">
        <v>216</v>
      </c>
      <c r="C128" s="292" t="s">
        <v>144</v>
      </c>
      <c r="D128" s="524"/>
      <c r="E128" s="585"/>
      <c r="F128" s="525" t="s">
        <v>29</v>
      </c>
      <c r="G128" s="525" t="s">
        <v>29</v>
      </c>
      <c r="H128" s="525" t="s">
        <v>29</v>
      </c>
      <c r="I128" s="525" t="s">
        <v>29</v>
      </c>
      <c r="J128" s="525" t="s">
        <v>29</v>
      </c>
      <c r="K128" s="525" t="s">
        <v>29</v>
      </c>
      <c r="L128" s="525" t="s">
        <v>29</v>
      </c>
      <c r="M128" s="533" t="s">
        <v>29</v>
      </c>
      <c r="O128" s="873"/>
    </row>
    <row r="129" spans="1:15" s="926" customFormat="1" ht="28.8" customHeight="1" x14ac:dyDescent="0.2">
      <c r="A129" s="523" t="s">
        <v>828</v>
      </c>
      <c r="B129" s="524" t="s">
        <v>217</v>
      </c>
      <c r="C129" s="292" t="s">
        <v>68</v>
      </c>
      <c r="D129" s="524" t="s">
        <v>1152</v>
      </c>
      <c r="E129" s="525" t="s">
        <v>29</v>
      </c>
      <c r="F129" s="379">
        <f>F125*$E$128</f>
        <v>0</v>
      </c>
      <c r="G129" s="379">
        <f>G125*$E$128</f>
        <v>0</v>
      </c>
      <c r="H129" s="379">
        <f>H125*$E$128</f>
        <v>0</v>
      </c>
      <c r="I129" s="379">
        <f t="shared" ref="I129:M129" si="19">I125*$E$128</f>
        <v>0</v>
      </c>
      <c r="J129" s="379">
        <f>J125*$E$128</f>
        <v>0</v>
      </c>
      <c r="K129" s="379">
        <f t="shared" si="19"/>
        <v>0</v>
      </c>
      <c r="L129" s="379">
        <f t="shared" si="19"/>
        <v>0</v>
      </c>
      <c r="M129" s="534">
        <f t="shared" si="19"/>
        <v>0</v>
      </c>
      <c r="O129" s="873"/>
    </row>
    <row r="130" spans="1:15" s="926" customFormat="1" ht="72" customHeight="1" thickBot="1" x14ac:dyDescent="0.25">
      <c r="A130" s="535" t="s">
        <v>829</v>
      </c>
      <c r="B130" s="536" t="s">
        <v>218</v>
      </c>
      <c r="C130" s="295" t="s">
        <v>68</v>
      </c>
      <c r="D130" s="536" t="s">
        <v>1083</v>
      </c>
      <c r="E130" s="537" t="s">
        <v>29</v>
      </c>
      <c r="F130" s="538"/>
      <c r="G130" s="538"/>
      <c r="H130" s="538"/>
      <c r="I130" s="538"/>
      <c r="J130" s="538"/>
      <c r="K130" s="538"/>
      <c r="L130" s="538"/>
      <c r="M130" s="538"/>
      <c r="O130" s="873"/>
    </row>
    <row r="131" spans="1:15" s="926" customFormat="1" ht="14.4" customHeight="1" x14ac:dyDescent="0.2">
      <c r="A131" s="322" t="s">
        <v>833</v>
      </c>
      <c r="B131" s="522" t="str">
        <f>+B8</f>
        <v>-</v>
      </c>
      <c r="C131" s="289" t="s">
        <v>29</v>
      </c>
      <c r="D131" s="522" t="s">
        <v>1153</v>
      </c>
      <c r="E131" s="453" t="s">
        <v>29</v>
      </c>
      <c r="F131" s="453" t="s">
        <v>29</v>
      </c>
      <c r="G131" s="453" t="s">
        <v>29</v>
      </c>
      <c r="H131" s="453" t="s">
        <v>29</v>
      </c>
      <c r="I131" s="453" t="s">
        <v>29</v>
      </c>
      <c r="J131" s="453" t="s">
        <v>29</v>
      </c>
      <c r="K131" s="453" t="s">
        <v>29</v>
      </c>
      <c r="L131" s="453" t="s">
        <v>29</v>
      </c>
      <c r="M131" s="493" t="s">
        <v>29</v>
      </c>
      <c r="O131" s="873"/>
    </row>
    <row r="132" spans="1:15" s="926" customFormat="1" ht="14.4" customHeight="1" x14ac:dyDescent="0.2">
      <c r="A132" s="523" t="s">
        <v>834</v>
      </c>
      <c r="B132" s="524" t="s">
        <v>208</v>
      </c>
      <c r="C132" s="292" t="s">
        <v>68</v>
      </c>
      <c r="D132" s="292"/>
      <c r="E132" s="525" t="s">
        <v>29</v>
      </c>
      <c r="F132" s="530"/>
      <c r="G132" s="460">
        <f>+F138</f>
        <v>0</v>
      </c>
      <c r="H132" s="460">
        <f t="shared" ref="H132:M132" si="20">+G138</f>
        <v>0</v>
      </c>
      <c r="I132" s="460">
        <f t="shared" si="20"/>
        <v>0</v>
      </c>
      <c r="J132" s="460">
        <f t="shared" si="20"/>
        <v>0</v>
      </c>
      <c r="K132" s="460">
        <f t="shared" si="20"/>
        <v>0</v>
      </c>
      <c r="L132" s="460">
        <f t="shared" si="20"/>
        <v>0</v>
      </c>
      <c r="M132" s="496">
        <f t="shared" si="20"/>
        <v>0</v>
      </c>
      <c r="O132" s="873"/>
    </row>
    <row r="133" spans="1:15" s="926" customFormat="1" ht="59.4" customHeight="1" x14ac:dyDescent="0.2">
      <c r="A133" s="523" t="s">
        <v>835</v>
      </c>
      <c r="B133" s="524" t="s">
        <v>209</v>
      </c>
      <c r="C133" s="292" t="s">
        <v>68</v>
      </c>
      <c r="D133" s="524" t="s">
        <v>1338</v>
      </c>
      <c r="E133" s="525" t="s">
        <v>29</v>
      </c>
      <c r="F133" s="531"/>
      <c r="G133" s="531"/>
      <c r="H133" s="531"/>
      <c r="I133" s="531"/>
      <c r="J133" s="531"/>
      <c r="K133" s="531"/>
      <c r="L133" s="531"/>
      <c r="M133" s="532"/>
      <c r="O133" s="873"/>
    </row>
    <row r="134" spans="1:15" s="926" customFormat="1" ht="28.2" customHeight="1" x14ac:dyDescent="0.2">
      <c r="A134" s="523" t="s">
        <v>836</v>
      </c>
      <c r="B134" s="524" t="s">
        <v>210</v>
      </c>
      <c r="C134" s="292" t="s">
        <v>59</v>
      </c>
      <c r="D134" s="524"/>
      <c r="E134" s="586"/>
      <c r="F134" s="525" t="s">
        <v>29</v>
      </c>
      <c r="G134" s="525" t="s">
        <v>29</v>
      </c>
      <c r="H134" s="525" t="s">
        <v>29</v>
      </c>
      <c r="I134" s="525" t="s">
        <v>29</v>
      </c>
      <c r="J134" s="525" t="s">
        <v>29</v>
      </c>
      <c r="K134" s="525" t="s">
        <v>29</v>
      </c>
      <c r="L134" s="525" t="s">
        <v>29</v>
      </c>
      <c r="M134" s="533" t="s">
        <v>29</v>
      </c>
      <c r="O134" s="873"/>
    </row>
    <row r="135" spans="1:15" s="926" customFormat="1" ht="24" customHeight="1" x14ac:dyDescent="0.2">
      <c r="A135" s="523" t="s">
        <v>837</v>
      </c>
      <c r="B135" s="524" t="s">
        <v>211</v>
      </c>
      <c r="C135" s="292" t="s">
        <v>68</v>
      </c>
      <c r="D135" s="524" t="s">
        <v>212</v>
      </c>
      <c r="E135" s="525" t="s">
        <v>29</v>
      </c>
      <c r="F135" s="531"/>
      <c r="G135" s="531"/>
      <c r="H135" s="531"/>
      <c r="I135" s="531"/>
      <c r="J135" s="531"/>
      <c r="K135" s="531"/>
      <c r="L135" s="531"/>
      <c r="M135" s="532"/>
      <c r="O135" s="873"/>
    </row>
    <row r="136" spans="1:15" s="926" customFormat="1" ht="14.4" customHeight="1" x14ac:dyDescent="0.2">
      <c r="A136" s="523" t="s">
        <v>838</v>
      </c>
      <c r="B136" s="524" t="s">
        <v>213</v>
      </c>
      <c r="C136" s="292" t="s">
        <v>68</v>
      </c>
      <c r="D136" s="524"/>
      <c r="E136" s="525" t="s">
        <v>29</v>
      </c>
      <c r="F136" s="531"/>
      <c r="G136" s="531"/>
      <c r="H136" s="531"/>
      <c r="I136" s="531"/>
      <c r="J136" s="531"/>
      <c r="K136" s="531"/>
      <c r="L136" s="531"/>
      <c r="M136" s="532"/>
      <c r="O136" s="873"/>
    </row>
    <row r="137" spans="1:15" s="926" customFormat="1" ht="14.4" customHeight="1" x14ac:dyDescent="0.2">
      <c r="A137" s="523" t="s">
        <v>839</v>
      </c>
      <c r="B137" s="524" t="s">
        <v>214</v>
      </c>
      <c r="C137" s="292" t="s">
        <v>68</v>
      </c>
      <c r="D137" s="524"/>
      <c r="E137" s="525" t="s">
        <v>29</v>
      </c>
      <c r="F137" s="531"/>
      <c r="G137" s="531"/>
      <c r="H137" s="531"/>
      <c r="I137" s="531"/>
      <c r="J137" s="531"/>
      <c r="K137" s="531"/>
      <c r="L137" s="531"/>
      <c r="M137" s="532"/>
      <c r="O137" s="873"/>
    </row>
    <row r="138" spans="1:15" s="926" customFormat="1" ht="28.8" customHeight="1" x14ac:dyDescent="0.2">
      <c r="A138" s="523" t="s">
        <v>840</v>
      </c>
      <c r="B138" s="524" t="s">
        <v>215</v>
      </c>
      <c r="C138" s="292" t="s">
        <v>68</v>
      </c>
      <c r="D138" s="524"/>
      <c r="E138" s="525" t="s">
        <v>29</v>
      </c>
      <c r="F138" s="379">
        <f>+F132+F133-F137-F135+F136</f>
        <v>0</v>
      </c>
      <c r="G138" s="379">
        <f>+G132+G133-G137-G135-G136</f>
        <v>0</v>
      </c>
      <c r="H138" s="379">
        <f t="shared" ref="H138" si="21">+H132+H133-H137-H135-H136</f>
        <v>0</v>
      </c>
      <c r="I138" s="379">
        <f t="shared" ref="I138" si="22">+I132+I133-I137-I135-I136</f>
        <v>0</v>
      </c>
      <c r="J138" s="379">
        <f t="shared" ref="J138" si="23">+J132+J133-J137-J135-J136</f>
        <v>0</v>
      </c>
      <c r="K138" s="379">
        <f t="shared" ref="K138" si="24">+K132+K133-K137-K135-K136</f>
        <v>0</v>
      </c>
      <c r="L138" s="379">
        <f t="shared" ref="L138" si="25">+L132+L133-L137-L135-L136</f>
        <v>0</v>
      </c>
      <c r="M138" s="534">
        <f t="shared" ref="M138" si="26">+M132+M133-M137-M135-M136</f>
        <v>0</v>
      </c>
      <c r="O138" s="873"/>
    </row>
    <row r="139" spans="1:15" s="926" customFormat="1" ht="41.4" customHeight="1" x14ac:dyDescent="0.2">
      <c r="A139" s="523" t="s">
        <v>841</v>
      </c>
      <c r="B139" s="524" t="s">
        <v>216</v>
      </c>
      <c r="C139" s="292" t="s">
        <v>144</v>
      </c>
      <c r="D139" s="524"/>
      <c r="E139" s="585"/>
      <c r="F139" s="525" t="s">
        <v>29</v>
      </c>
      <c r="G139" s="525" t="s">
        <v>29</v>
      </c>
      <c r="H139" s="525" t="s">
        <v>29</v>
      </c>
      <c r="I139" s="525" t="s">
        <v>29</v>
      </c>
      <c r="J139" s="525" t="s">
        <v>29</v>
      </c>
      <c r="K139" s="525" t="s">
        <v>29</v>
      </c>
      <c r="L139" s="525" t="s">
        <v>29</v>
      </c>
      <c r="M139" s="533" t="s">
        <v>29</v>
      </c>
      <c r="O139" s="873"/>
    </row>
    <row r="140" spans="1:15" s="926" customFormat="1" ht="28.8" customHeight="1" x14ac:dyDescent="0.2">
      <c r="A140" s="523" t="s">
        <v>842</v>
      </c>
      <c r="B140" s="524" t="s">
        <v>217</v>
      </c>
      <c r="C140" s="292" t="s">
        <v>68</v>
      </c>
      <c r="D140" s="524"/>
      <c r="E140" s="525" t="s">
        <v>29</v>
      </c>
      <c r="F140" s="379">
        <f>F136*$E$139</f>
        <v>0</v>
      </c>
      <c r="G140" s="379">
        <f t="shared" ref="G140:M140" si="27">G136*$E$139</f>
        <v>0</v>
      </c>
      <c r="H140" s="379">
        <f t="shared" si="27"/>
        <v>0</v>
      </c>
      <c r="I140" s="379">
        <f t="shared" si="27"/>
        <v>0</v>
      </c>
      <c r="J140" s="379">
        <f t="shared" si="27"/>
        <v>0</v>
      </c>
      <c r="K140" s="379">
        <f t="shared" si="27"/>
        <v>0</v>
      </c>
      <c r="L140" s="379">
        <f t="shared" si="27"/>
        <v>0</v>
      </c>
      <c r="M140" s="534">
        <f t="shared" si="27"/>
        <v>0</v>
      </c>
      <c r="O140" s="873"/>
    </row>
    <row r="141" spans="1:15" s="926" customFormat="1" ht="32.4" customHeight="1" thickBot="1" x14ac:dyDescent="0.25">
      <c r="A141" s="523" t="s">
        <v>843</v>
      </c>
      <c r="B141" s="536" t="s">
        <v>218</v>
      </c>
      <c r="C141" s="295" t="s">
        <v>68</v>
      </c>
      <c r="D141" s="536"/>
      <c r="E141" s="537" t="s">
        <v>29</v>
      </c>
      <c r="F141" s="538"/>
      <c r="G141" s="538"/>
      <c r="H141" s="538"/>
      <c r="I141" s="538"/>
      <c r="J141" s="538"/>
      <c r="K141" s="538"/>
      <c r="L141" s="538"/>
      <c r="M141" s="539"/>
      <c r="O141" s="873"/>
    </row>
    <row r="142" spans="1:15" s="926" customFormat="1" ht="14.4" customHeight="1" x14ac:dyDescent="0.2">
      <c r="A142" s="322" t="s">
        <v>847</v>
      </c>
      <c r="B142" s="522" t="str">
        <f>+B9</f>
        <v>-</v>
      </c>
      <c r="C142" s="289" t="s">
        <v>29</v>
      </c>
      <c r="D142" s="522" t="s">
        <v>1153</v>
      </c>
      <c r="E142" s="453" t="s">
        <v>29</v>
      </c>
      <c r="F142" s="453" t="s">
        <v>29</v>
      </c>
      <c r="G142" s="453" t="s">
        <v>29</v>
      </c>
      <c r="H142" s="453" t="s">
        <v>29</v>
      </c>
      <c r="I142" s="453" t="s">
        <v>29</v>
      </c>
      <c r="J142" s="453" t="s">
        <v>29</v>
      </c>
      <c r="K142" s="453" t="s">
        <v>29</v>
      </c>
      <c r="L142" s="453" t="s">
        <v>29</v>
      </c>
      <c r="M142" s="493" t="s">
        <v>29</v>
      </c>
      <c r="O142" s="873"/>
    </row>
    <row r="143" spans="1:15" s="926" customFormat="1" ht="14.4" customHeight="1" x14ac:dyDescent="0.2">
      <c r="A143" s="523" t="s">
        <v>848</v>
      </c>
      <c r="B143" s="524" t="s">
        <v>208</v>
      </c>
      <c r="C143" s="292" t="s">
        <v>68</v>
      </c>
      <c r="D143" s="292"/>
      <c r="E143" s="525" t="s">
        <v>29</v>
      </c>
      <c r="F143" s="530"/>
      <c r="G143" s="460">
        <f>+F149</f>
        <v>0</v>
      </c>
      <c r="H143" s="460">
        <f t="shared" ref="H143" si="28">+G149</f>
        <v>0</v>
      </c>
      <c r="I143" s="460">
        <f t="shared" ref="I143" si="29">+H149</f>
        <v>0</v>
      </c>
      <c r="J143" s="460">
        <f t="shared" ref="J143" si="30">+I149</f>
        <v>0</v>
      </c>
      <c r="K143" s="460">
        <f t="shared" ref="K143" si="31">+J149</f>
        <v>0</v>
      </c>
      <c r="L143" s="460">
        <f t="shared" ref="L143" si="32">+K149</f>
        <v>0</v>
      </c>
      <c r="M143" s="496">
        <f t="shared" ref="M143" si="33">+L149</f>
        <v>0</v>
      </c>
      <c r="O143" s="873"/>
    </row>
    <row r="144" spans="1:15" s="926" customFormat="1" ht="59.4" customHeight="1" x14ac:dyDescent="0.2">
      <c r="A144" s="523" t="s">
        <v>849</v>
      </c>
      <c r="B144" s="524" t="s">
        <v>209</v>
      </c>
      <c r="C144" s="292" t="s">
        <v>68</v>
      </c>
      <c r="D144" s="524" t="s">
        <v>1338</v>
      </c>
      <c r="E144" s="525" t="s">
        <v>29</v>
      </c>
      <c r="F144" s="531"/>
      <c r="G144" s="531"/>
      <c r="H144" s="531"/>
      <c r="I144" s="531"/>
      <c r="J144" s="531"/>
      <c r="K144" s="531"/>
      <c r="L144" s="531"/>
      <c r="M144" s="532"/>
      <c r="O144" s="873"/>
    </row>
    <row r="145" spans="1:15" s="926" customFormat="1" ht="28.2" customHeight="1" x14ac:dyDescent="0.2">
      <c r="A145" s="523" t="s">
        <v>850</v>
      </c>
      <c r="B145" s="524" t="s">
        <v>210</v>
      </c>
      <c r="C145" s="292" t="s">
        <v>59</v>
      </c>
      <c r="D145" s="524"/>
      <c r="E145" s="586"/>
      <c r="F145" s="525" t="s">
        <v>29</v>
      </c>
      <c r="G145" s="525" t="s">
        <v>29</v>
      </c>
      <c r="H145" s="525" t="s">
        <v>29</v>
      </c>
      <c r="I145" s="525" t="s">
        <v>29</v>
      </c>
      <c r="J145" s="525" t="s">
        <v>29</v>
      </c>
      <c r="K145" s="525" t="s">
        <v>29</v>
      </c>
      <c r="L145" s="525" t="s">
        <v>29</v>
      </c>
      <c r="M145" s="533" t="s">
        <v>29</v>
      </c>
      <c r="O145" s="873"/>
    </row>
    <row r="146" spans="1:15" s="926" customFormat="1" ht="16.8" customHeight="1" x14ac:dyDescent="0.2">
      <c r="A146" s="523" t="s">
        <v>851</v>
      </c>
      <c r="B146" s="524" t="s">
        <v>211</v>
      </c>
      <c r="C146" s="292" t="s">
        <v>68</v>
      </c>
      <c r="D146" s="524" t="s">
        <v>212</v>
      </c>
      <c r="E146" s="525" t="s">
        <v>29</v>
      </c>
      <c r="F146" s="531"/>
      <c r="G146" s="531"/>
      <c r="H146" s="531"/>
      <c r="I146" s="531"/>
      <c r="J146" s="531"/>
      <c r="K146" s="531"/>
      <c r="L146" s="531"/>
      <c r="M146" s="532"/>
      <c r="O146" s="873"/>
    </row>
    <row r="147" spans="1:15" s="926" customFormat="1" ht="14.4" customHeight="1" x14ac:dyDescent="0.2">
      <c r="A147" s="523" t="s">
        <v>852</v>
      </c>
      <c r="B147" s="524" t="s">
        <v>213</v>
      </c>
      <c r="C147" s="292" t="s">
        <v>68</v>
      </c>
      <c r="D147" s="524"/>
      <c r="E147" s="525" t="s">
        <v>29</v>
      </c>
      <c r="F147" s="531"/>
      <c r="G147" s="531"/>
      <c r="H147" s="531"/>
      <c r="I147" s="531"/>
      <c r="J147" s="531"/>
      <c r="K147" s="531"/>
      <c r="L147" s="531"/>
      <c r="M147" s="532"/>
      <c r="O147" s="873"/>
    </row>
    <row r="148" spans="1:15" s="926" customFormat="1" ht="14.4" customHeight="1" x14ac:dyDescent="0.2">
      <c r="A148" s="523" t="s">
        <v>853</v>
      </c>
      <c r="B148" s="524" t="s">
        <v>214</v>
      </c>
      <c r="C148" s="292" t="s">
        <v>68</v>
      </c>
      <c r="D148" s="524"/>
      <c r="E148" s="525" t="s">
        <v>29</v>
      </c>
      <c r="F148" s="531"/>
      <c r="G148" s="531"/>
      <c r="H148" s="531"/>
      <c r="I148" s="531"/>
      <c r="J148" s="531"/>
      <c r="K148" s="531"/>
      <c r="L148" s="531"/>
      <c r="M148" s="532"/>
      <c r="O148" s="873"/>
    </row>
    <row r="149" spans="1:15" s="926" customFormat="1" ht="28.8" customHeight="1" x14ac:dyDescent="0.2">
      <c r="A149" s="523" t="s">
        <v>854</v>
      </c>
      <c r="B149" s="524" t="s">
        <v>215</v>
      </c>
      <c r="C149" s="292" t="s">
        <v>68</v>
      </c>
      <c r="D149" s="524"/>
      <c r="E149" s="525" t="s">
        <v>29</v>
      </c>
      <c r="F149" s="379">
        <f>+F143+F144-F148-F146+F147</f>
        <v>0</v>
      </c>
      <c r="G149" s="379">
        <f>+G143+G144-G148-G146-G147</f>
        <v>0</v>
      </c>
      <c r="H149" s="379">
        <f t="shared" ref="H149:M149" si="34">+H143+H144-H148-H146-H147</f>
        <v>0</v>
      </c>
      <c r="I149" s="379">
        <f t="shared" si="34"/>
        <v>0</v>
      </c>
      <c r="J149" s="379">
        <f t="shared" si="34"/>
        <v>0</v>
      </c>
      <c r="K149" s="379">
        <f t="shared" si="34"/>
        <v>0</v>
      </c>
      <c r="L149" s="379">
        <f t="shared" si="34"/>
        <v>0</v>
      </c>
      <c r="M149" s="534">
        <f t="shared" si="34"/>
        <v>0</v>
      </c>
      <c r="O149" s="873"/>
    </row>
    <row r="150" spans="1:15" s="926" customFormat="1" ht="41.4" customHeight="1" x14ac:dyDescent="0.2">
      <c r="A150" s="523" t="s">
        <v>855</v>
      </c>
      <c r="B150" s="524" t="s">
        <v>216</v>
      </c>
      <c r="C150" s="292" t="s">
        <v>144</v>
      </c>
      <c r="D150" s="524"/>
      <c r="E150" s="585"/>
      <c r="F150" s="525" t="s">
        <v>29</v>
      </c>
      <c r="G150" s="525" t="s">
        <v>29</v>
      </c>
      <c r="H150" s="525" t="s">
        <v>29</v>
      </c>
      <c r="I150" s="525" t="s">
        <v>29</v>
      </c>
      <c r="J150" s="525" t="s">
        <v>29</v>
      </c>
      <c r="K150" s="525" t="s">
        <v>29</v>
      </c>
      <c r="L150" s="525" t="s">
        <v>29</v>
      </c>
      <c r="M150" s="533" t="s">
        <v>29</v>
      </c>
      <c r="O150" s="873"/>
    </row>
    <row r="151" spans="1:15" s="926" customFormat="1" ht="28.8" customHeight="1" x14ac:dyDescent="0.2">
      <c r="A151" s="523" t="s">
        <v>856</v>
      </c>
      <c r="B151" s="524" t="s">
        <v>217</v>
      </c>
      <c r="C151" s="292" t="s">
        <v>68</v>
      </c>
      <c r="D151" s="524"/>
      <c r="E151" s="525" t="s">
        <v>29</v>
      </c>
      <c r="F151" s="379">
        <f t="shared" ref="F151:M151" si="35">F147*$E$150</f>
        <v>0</v>
      </c>
      <c r="G151" s="379">
        <f>G147*$E$150</f>
        <v>0</v>
      </c>
      <c r="H151" s="379">
        <f t="shared" si="35"/>
        <v>0</v>
      </c>
      <c r="I151" s="379">
        <f t="shared" si="35"/>
        <v>0</v>
      </c>
      <c r="J151" s="379">
        <f t="shared" si="35"/>
        <v>0</v>
      </c>
      <c r="K151" s="379">
        <f t="shared" si="35"/>
        <v>0</v>
      </c>
      <c r="L151" s="379">
        <f t="shared" si="35"/>
        <v>0</v>
      </c>
      <c r="M151" s="534">
        <f t="shared" si="35"/>
        <v>0</v>
      </c>
      <c r="O151" s="873"/>
    </row>
    <row r="152" spans="1:15" s="926" customFormat="1" ht="32.4" customHeight="1" thickBot="1" x14ac:dyDescent="0.25">
      <c r="A152" s="535" t="s">
        <v>857</v>
      </c>
      <c r="B152" s="536" t="s">
        <v>218</v>
      </c>
      <c r="C152" s="295" t="s">
        <v>68</v>
      </c>
      <c r="D152" s="536"/>
      <c r="E152" s="537" t="s">
        <v>29</v>
      </c>
      <c r="F152" s="538"/>
      <c r="G152" s="538"/>
      <c r="H152" s="538"/>
      <c r="I152" s="538"/>
      <c r="J152" s="538"/>
      <c r="K152" s="538"/>
      <c r="L152" s="538"/>
      <c r="M152" s="539"/>
      <c r="O152" s="873"/>
    </row>
    <row r="153" spans="1:15" s="926" customFormat="1" ht="14.4" customHeight="1" x14ac:dyDescent="0.2">
      <c r="A153" s="322" t="s">
        <v>861</v>
      </c>
      <c r="B153" s="522" t="str">
        <f>+B10</f>
        <v>-</v>
      </c>
      <c r="C153" s="289" t="s">
        <v>29</v>
      </c>
      <c r="D153" s="522" t="s">
        <v>1153</v>
      </c>
      <c r="E153" s="453" t="s">
        <v>29</v>
      </c>
      <c r="F153" s="453" t="s">
        <v>29</v>
      </c>
      <c r="G153" s="453" t="s">
        <v>29</v>
      </c>
      <c r="H153" s="453" t="s">
        <v>29</v>
      </c>
      <c r="I153" s="453" t="s">
        <v>29</v>
      </c>
      <c r="J153" s="453" t="s">
        <v>29</v>
      </c>
      <c r="K153" s="453" t="s">
        <v>29</v>
      </c>
      <c r="L153" s="453" t="s">
        <v>29</v>
      </c>
      <c r="M153" s="493" t="s">
        <v>29</v>
      </c>
      <c r="O153" s="873"/>
    </row>
    <row r="154" spans="1:15" s="926" customFormat="1" ht="14.4" customHeight="1" x14ac:dyDescent="0.2">
      <c r="A154" s="523" t="s">
        <v>862</v>
      </c>
      <c r="B154" s="524" t="s">
        <v>208</v>
      </c>
      <c r="C154" s="292" t="s">
        <v>68</v>
      </c>
      <c r="D154" s="292"/>
      <c r="E154" s="525" t="s">
        <v>29</v>
      </c>
      <c r="F154" s="530"/>
      <c r="G154" s="460">
        <f>+F160</f>
        <v>0</v>
      </c>
      <c r="H154" s="460">
        <f t="shared" ref="H154" si="36">+G160</f>
        <v>0</v>
      </c>
      <c r="I154" s="460">
        <f t="shared" ref="I154" si="37">+H160</f>
        <v>0</v>
      </c>
      <c r="J154" s="460">
        <f t="shared" ref="J154" si="38">+I160</f>
        <v>0</v>
      </c>
      <c r="K154" s="460">
        <f t="shared" ref="K154" si="39">+J160</f>
        <v>0</v>
      </c>
      <c r="L154" s="460">
        <f t="shared" ref="L154" si="40">+K160</f>
        <v>0</v>
      </c>
      <c r="M154" s="496">
        <f t="shared" ref="M154" si="41">+L160</f>
        <v>0</v>
      </c>
      <c r="O154" s="873"/>
    </row>
    <row r="155" spans="1:15" s="926" customFormat="1" ht="59.4" customHeight="1" x14ac:dyDescent="0.2">
      <c r="A155" s="523" t="s">
        <v>863</v>
      </c>
      <c r="B155" s="524" t="s">
        <v>209</v>
      </c>
      <c r="C155" s="292" t="s">
        <v>68</v>
      </c>
      <c r="D155" s="524" t="s">
        <v>1338</v>
      </c>
      <c r="E155" s="525" t="s">
        <v>29</v>
      </c>
      <c r="F155" s="531"/>
      <c r="G155" s="531"/>
      <c r="H155" s="531"/>
      <c r="I155" s="531"/>
      <c r="J155" s="531"/>
      <c r="K155" s="531"/>
      <c r="L155" s="531"/>
      <c r="M155" s="532"/>
      <c r="O155" s="873"/>
    </row>
    <row r="156" spans="1:15" s="926" customFormat="1" ht="28.2" customHeight="1" x14ac:dyDescent="0.2">
      <c r="A156" s="523" t="s">
        <v>864</v>
      </c>
      <c r="B156" s="524" t="s">
        <v>210</v>
      </c>
      <c r="C156" s="292" t="s">
        <v>59</v>
      </c>
      <c r="D156" s="524"/>
      <c r="E156" s="586"/>
      <c r="F156" s="525" t="s">
        <v>29</v>
      </c>
      <c r="G156" s="525" t="s">
        <v>29</v>
      </c>
      <c r="H156" s="525" t="s">
        <v>29</v>
      </c>
      <c r="I156" s="525" t="s">
        <v>29</v>
      </c>
      <c r="J156" s="525" t="s">
        <v>29</v>
      </c>
      <c r="K156" s="525" t="s">
        <v>29</v>
      </c>
      <c r="L156" s="525" t="s">
        <v>29</v>
      </c>
      <c r="M156" s="533" t="s">
        <v>29</v>
      </c>
      <c r="O156" s="873"/>
    </row>
    <row r="157" spans="1:15" s="926" customFormat="1" ht="27.6" customHeight="1" x14ac:dyDescent="0.2">
      <c r="A157" s="523" t="s">
        <v>865</v>
      </c>
      <c r="B157" s="524" t="s">
        <v>211</v>
      </c>
      <c r="C157" s="292" t="s">
        <v>68</v>
      </c>
      <c r="D157" s="524" t="s">
        <v>212</v>
      </c>
      <c r="E157" s="525" t="s">
        <v>29</v>
      </c>
      <c r="F157" s="531"/>
      <c r="G157" s="531"/>
      <c r="H157" s="531"/>
      <c r="I157" s="531"/>
      <c r="J157" s="531"/>
      <c r="K157" s="531"/>
      <c r="L157" s="531"/>
      <c r="M157" s="532"/>
      <c r="O157" s="873"/>
    </row>
    <row r="158" spans="1:15" s="926" customFormat="1" ht="14.4" customHeight="1" x14ac:dyDescent="0.2">
      <c r="A158" s="523" t="s">
        <v>866</v>
      </c>
      <c r="B158" s="524" t="s">
        <v>213</v>
      </c>
      <c r="C158" s="292" t="s">
        <v>68</v>
      </c>
      <c r="D158" s="524"/>
      <c r="E158" s="525" t="s">
        <v>29</v>
      </c>
      <c r="F158" s="531"/>
      <c r="G158" s="531"/>
      <c r="H158" s="531"/>
      <c r="I158" s="531"/>
      <c r="J158" s="531"/>
      <c r="K158" s="531"/>
      <c r="L158" s="531"/>
      <c r="M158" s="532"/>
      <c r="O158" s="873"/>
    </row>
    <row r="159" spans="1:15" s="926" customFormat="1" ht="14.4" customHeight="1" x14ac:dyDescent="0.2">
      <c r="A159" s="523" t="s">
        <v>867</v>
      </c>
      <c r="B159" s="524" t="s">
        <v>214</v>
      </c>
      <c r="C159" s="292" t="s">
        <v>68</v>
      </c>
      <c r="D159" s="524"/>
      <c r="E159" s="525" t="s">
        <v>29</v>
      </c>
      <c r="F159" s="531"/>
      <c r="G159" s="531"/>
      <c r="H159" s="531"/>
      <c r="I159" s="531"/>
      <c r="J159" s="531"/>
      <c r="K159" s="531"/>
      <c r="L159" s="531"/>
      <c r="M159" s="532"/>
      <c r="O159" s="873"/>
    </row>
    <row r="160" spans="1:15" s="926" customFormat="1" ht="28.8" customHeight="1" x14ac:dyDescent="0.2">
      <c r="A160" s="523" t="s">
        <v>868</v>
      </c>
      <c r="B160" s="524" t="s">
        <v>215</v>
      </c>
      <c r="C160" s="292" t="s">
        <v>68</v>
      </c>
      <c r="D160" s="524"/>
      <c r="E160" s="525" t="s">
        <v>29</v>
      </c>
      <c r="F160" s="379">
        <f>+F154+F155-F159-F157+F158</f>
        <v>0</v>
      </c>
      <c r="G160" s="379">
        <f>+G154+G155-G159-G157-G158</f>
        <v>0</v>
      </c>
      <c r="H160" s="379">
        <f t="shared" ref="H160:M160" si="42">+H154+H155-H159-H157-H158</f>
        <v>0</v>
      </c>
      <c r="I160" s="379">
        <f t="shared" si="42"/>
        <v>0</v>
      </c>
      <c r="J160" s="379">
        <f t="shared" si="42"/>
        <v>0</v>
      </c>
      <c r="K160" s="379">
        <f t="shared" si="42"/>
        <v>0</v>
      </c>
      <c r="L160" s="379">
        <f t="shared" si="42"/>
        <v>0</v>
      </c>
      <c r="M160" s="534">
        <f t="shared" si="42"/>
        <v>0</v>
      </c>
      <c r="O160" s="873"/>
    </row>
    <row r="161" spans="1:15" s="926" customFormat="1" ht="41.4" customHeight="1" x14ac:dyDescent="0.2">
      <c r="A161" s="523" t="s">
        <v>869</v>
      </c>
      <c r="B161" s="524" t="s">
        <v>216</v>
      </c>
      <c r="C161" s="292" t="s">
        <v>144</v>
      </c>
      <c r="D161" s="524"/>
      <c r="E161" s="585"/>
      <c r="F161" s="525" t="s">
        <v>29</v>
      </c>
      <c r="G161" s="525" t="s">
        <v>29</v>
      </c>
      <c r="H161" s="525" t="s">
        <v>29</v>
      </c>
      <c r="I161" s="525" t="s">
        <v>29</v>
      </c>
      <c r="J161" s="525" t="s">
        <v>29</v>
      </c>
      <c r="K161" s="525" t="s">
        <v>29</v>
      </c>
      <c r="L161" s="525" t="s">
        <v>29</v>
      </c>
      <c r="M161" s="533" t="s">
        <v>29</v>
      </c>
      <c r="O161" s="873"/>
    </row>
    <row r="162" spans="1:15" s="926" customFormat="1" ht="28.8" customHeight="1" x14ac:dyDescent="0.2">
      <c r="A162" s="523" t="s">
        <v>870</v>
      </c>
      <c r="B162" s="524" t="s">
        <v>217</v>
      </c>
      <c r="C162" s="292" t="s">
        <v>68</v>
      </c>
      <c r="D162" s="524"/>
      <c r="E162" s="525" t="s">
        <v>29</v>
      </c>
      <c r="F162" s="379">
        <f>F158*$E$161</f>
        <v>0</v>
      </c>
      <c r="G162" s="379">
        <f>G158*$E$161</f>
        <v>0</v>
      </c>
      <c r="H162" s="379">
        <f t="shared" ref="H162:M162" si="43">H158*$E$161</f>
        <v>0</v>
      </c>
      <c r="I162" s="379">
        <f t="shared" si="43"/>
        <v>0</v>
      </c>
      <c r="J162" s="379">
        <f t="shared" si="43"/>
        <v>0</v>
      </c>
      <c r="K162" s="379">
        <f t="shared" si="43"/>
        <v>0</v>
      </c>
      <c r="L162" s="379">
        <f t="shared" si="43"/>
        <v>0</v>
      </c>
      <c r="M162" s="379">
        <f t="shared" si="43"/>
        <v>0</v>
      </c>
      <c r="O162" s="873"/>
    </row>
    <row r="163" spans="1:15" s="926" customFormat="1" ht="32.4" customHeight="1" thickBot="1" x14ac:dyDescent="0.25">
      <c r="A163" s="523" t="s">
        <v>871</v>
      </c>
      <c r="B163" s="536" t="s">
        <v>218</v>
      </c>
      <c r="C163" s="295" t="s">
        <v>68</v>
      </c>
      <c r="D163" s="536"/>
      <c r="E163" s="537" t="s">
        <v>29</v>
      </c>
      <c r="F163" s="538"/>
      <c r="G163" s="538"/>
      <c r="H163" s="538"/>
      <c r="I163" s="538"/>
      <c r="J163" s="538"/>
      <c r="K163" s="538"/>
      <c r="L163" s="538"/>
      <c r="M163" s="539"/>
      <c r="O163" s="873"/>
    </row>
    <row r="164" spans="1:15" s="926" customFormat="1" ht="14.4" customHeight="1" x14ac:dyDescent="0.2">
      <c r="A164" s="322" t="s">
        <v>1076</v>
      </c>
      <c r="B164" s="522" t="str">
        <f>+B11</f>
        <v>-</v>
      </c>
      <c r="C164" s="289" t="s">
        <v>29</v>
      </c>
      <c r="D164" s="522" t="s">
        <v>1153</v>
      </c>
      <c r="E164" s="453" t="s">
        <v>29</v>
      </c>
      <c r="F164" s="453" t="s">
        <v>29</v>
      </c>
      <c r="G164" s="453" t="s">
        <v>29</v>
      </c>
      <c r="H164" s="453" t="s">
        <v>29</v>
      </c>
      <c r="I164" s="453" t="s">
        <v>29</v>
      </c>
      <c r="J164" s="453" t="s">
        <v>29</v>
      </c>
      <c r="K164" s="453" t="s">
        <v>29</v>
      </c>
      <c r="L164" s="453" t="s">
        <v>29</v>
      </c>
      <c r="M164" s="493" t="s">
        <v>29</v>
      </c>
      <c r="O164" s="873"/>
    </row>
    <row r="165" spans="1:15" s="926" customFormat="1" ht="14.4" customHeight="1" x14ac:dyDescent="0.2">
      <c r="A165" s="523" t="s">
        <v>1154</v>
      </c>
      <c r="B165" s="524" t="s">
        <v>208</v>
      </c>
      <c r="C165" s="292" t="s">
        <v>68</v>
      </c>
      <c r="D165" s="292"/>
      <c r="E165" s="525" t="s">
        <v>29</v>
      </c>
      <c r="F165" s="530"/>
      <c r="G165" s="460">
        <f>+F171</f>
        <v>0</v>
      </c>
      <c r="H165" s="460">
        <f t="shared" ref="H165" si="44">+G171</f>
        <v>0</v>
      </c>
      <c r="I165" s="460">
        <f t="shared" ref="I165" si="45">+H171</f>
        <v>0</v>
      </c>
      <c r="J165" s="460">
        <f t="shared" ref="J165" si="46">+I171</f>
        <v>0</v>
      </c>
      <c r="K165" s="460">
        <f t="shared" ref="K165" si="47">+J171</f>
        <v>0</v>
      </c>
      <c r="L165" s="460">
        <f t="shared" ref="L165" si="48">+K171</f>
        <v>0</v>
      </c>
      <c r="M165" s="496">
        <f t="shared" ref="M165" si="49">+L171</f>
        <v>0</v>
      </c>
      <c r="O165" s="873"/>
    </row>
    <row r="166" spans="1:15" s="926" customFormat="1" ht="59.4" customHeight="1" x14ac:dyDescent="0.2">
      <c r="A166" s="523" t="s">
        <v>1155</v>
      </c>
      <c r="B166" s="524" t="s">
        <v>209</v>
      </c>
      <c r="C166" s="292" t="s">
        <v>68</v>
      </c>
      <c r="D166" s="524" t="s">
        <v>1338</v>
      </c>
      <c r="E166" s="525" t="s">
        <v>29</v>
      </c>
      <c r="F166" s="531"/>
      <c r="G166" s="531"/>
      <c r="H166" s="531"/>
      <c r="I166" s="531"/>
      <c r="J166" s="531"/>
      <c r="K166" s="531"/>
      <c r="L166" s="531"/>
      <c r="M166" s="532"/>
      <c r="O166" s="873"/>
    </row>
    <row r="167" spans="1:15" s="926" customFormat="1" ht="28.2" customHeight="1" x14ac:dyDescent="0.2">
      <c r="A167" s="523" t="s">
        <v>1156</v>
      </c>
      <c r="B167" s="524" t="s">
        <v>210</v>
      </c>
      <c r="C167" s="292" t="s">
        <v>59</v>
      </c>
      <c r="D167" s="524"/>
      <c r="E167" s="586"/>
      <c r="F167" s="525" t="s">
        <v>29</v>
      </c>
      <c r="G167" s="525" t="s">
        <v>29</v>
      </c>
      <c r="H167" s="525" t="s">
        <v>29</v>
      </c>
      <c r="I167" s="525" t="s">
        <v>29</v>
      </c>
      <c r="J167" s="525" t="s">
        <v>29</v>
      </c>
      <c r="K167" s="525" t="s">
        <v>29</v>
      </c>
      <c r="L167" s="525" t="s">
        <v>29</v>
      </c>
      <c r="M167" s="533" t="s">
        <v>29</v>
      </c>
      <c r="O167" s="873"/>
    </row>
    <row r="168" spans="1:15" s="926" customFormat="1" ht="16.8" customHeight="1" x14ac:dyDescent="0.2">
      <c r="A168" s="523" t="s">
        <v>1157</v>
      </c>
      <c r="B168" s="524" t="s">
        <v>211</v>
      </c>
      <c r="C168" s="292" t="s">
        <v>68</v>
      </c>
      <c r="D168" s="524" t="s">
        <v>212</v>
      </c>
      <c r="E168" s="525" t="s">
        <v>29</v>
      </c>
      <c r="F168" s="587"/>
      <c r="G168" s="587"/>
      <c r="H168" s="587"/>
      <c r="I168" s="587"/>
      <c r="J168" s="587"/>
      <c r="K168" s="587"/>
      <c r="L168" s="587"/>
      <c r="M168" s="588"/>
      <c r="O168" s="873"/>
    </row>
    <row r="169" spans="1:15" s="926" customFormat="1" ht="14.4" customHeight="1" x14ac:dyDescent="0.2">
      <c r="A169" s="523" t="s">
        <v>1158</v>
      </c>
      <c r="B169" s="524" t="s">
        <v>213</v>
      </c>
      <c r="C169" s="292" t="s">
        <v>68</v>
      </c>
      <c r="D169" s="524"/>
      <c r="E169" s="525" t="s">
        <v>29</v>
      </c>
      <c r="F169" s="587"/>
      <c r="G169" s="587"/>
      <c r="H169" s="587"/>
      <c r="I169" s="587"/>
      <c r="J169" s="587"/>
      <c r="K169" s="587"/>
      <c r="L169" s="587"/>
      <c r="M169" s="588"/>
      <c r="O169" s="873"/>
    </row>
    <row r="170" spans="1:15" s="926" customFormat="1" ht="14.4" customHeight="1" x14ac:dyDescent="0.2">
      <c r="A170" s="523" t="s">
        <v>1159</v>
      </c>
      <c r="B170" s="524" t="s">
        <v>214</v>
      </c>
      <c r="C170" s="292" t="s">
        <v>68</v>
      </c>
      <c r="D170" s="524"/>
      <c r="E170" s="525" t="s">
        <v>29</v>
      </c>
      <c r="F170" s="587"/>
      <c r="G170" s="587"/>
      <c r="H170" s="587"/>
      <c r="I170" s="587"/>
      <c r="J170" s="587"/>
      <c r="K170" s="587"/>
      <c r="L170" s="587"/>
      <c r="M170" s="588"/>
      <c r="O170" s="873"/>
    </row>
    <row r="171" spans="1:15" s="926" customFormat="1" ht="28.8" customHeight="1" x14ac:dyDescent="0.2">
      <c r="A171" s="523" t="s">
        <v>1160</v>
      </c>
      <c r="B171" s="524" t="s">
        <v>215</v>
      </c>
      <c r="C171" s="292" t="s">
        <v>68</v>
      </c>
      <c r="D171" s="524"/>
      <c r="E171" s="525" t="s">
        <v>29</v>
      </c>
      <c r="F171" s="379">
        <f>+F165+F166-F170-F168+F169</f>
        <v>0</v>
      </c>
      <c r="G171" s="379">
        <f>+G165+G166-G170-G168-G169</f>
        <v>0</v>
      </c>
      <c r="H171" s="379">
        <f t="shared" ref="H171:M171" si="50">+H165+H166-H170-H168-H169</f>
        <v>0</v>
      </c>
      <c r="I171" s="379">
        <f t="shared" si="50"/>
        <v>0</v>
      </c>
      <c r="J171" s="379">
        <f t="shared" si="50"/>
        <v>0</v>
      </c>
      <c r="K171" s="379">
        <f t="shared" si="50"/>
        <v>0</v>
      </c>
      <c r="L171" s="379">
        <f t="shared" si="50"/>
        <v>0</v>
      </c>
      <c r="M171" s="534">
        <f t="shared" si="50"/>
        <v>0</v>
      </c>
      <c r="O171" s="873"/>
    </row>
    <row r="172" spans="1:15" s="926" customFormat="1" ht="41.4" customHeight="1" x14ac:dyDescent="0.2">
      <c r="A172" s="523" t="s">
        <v>1161</v>
      </c>
      <c r="B172" s="524" t="s">
        <v>216</v>
      </c>
      <c r="C172" s="292" t="s">
        <v>144</v>
      </c>
      <c r="D172" s="524"/>
      <c r="E172" s="585"/>
      <c r="F172" s="525" t="s">
        <v>29</v>
      </c>
      <c r="G172" s="525" t="s">
        <v>29</v>
      </c>
      <c r="H172" s="525" t="s">
        <v>29</v>
      </c>
      <c r="I172" s="525" t="s">
        <v>29</v>
      </c>
      <c r="J172" s="525" t="s">
        <v>29</v>
      </c>
      <c r="K172" s="525" t="s">
        <v>29</v>
      </c>
      <c r="L172" s="525" t="s">
        <v>29</v>
      </c>
      <c r="M172" s="533" t="s">
        <v>29</v>
      </c>
      <c r="O172" s="873"/>
    </row>
    <row r="173" spans="1:15" s="926" customFormat="1" ht="28.8" customHeight="1" x14ac:dyDescent="0.2">
      <c r="A173" s="523" t="s">
        <v>1162</v>
      </c>
      <c r="B173" s="524" t="s">
        <v>217</v>
      </c>
      <c r="C173" s="292" t="s">
        <v>68</v>
      </c>
      <c r="D173" s="524"/>
      <c r="E173" s="525" t="s">
        <v>29</v>
      </c>
      <c r="F173" s="379">
        <f>F169*$E$172</f>
        <v>0</v>
      </c>
      <c r="G173" s="379">
        <f t="shared" ref="G173:M173" si="51">G169*$E$172</f>
        <v>0</v>
      </c>
      <c r="H173" s="379">
        <f t="shared" si="51"/>
        <v>0</v>
      </c>
      <c r="I173" s="379">
        <f t="shared" si="51"/>
        <v>0</v>
      </c>
      <c r="J173" s="379">
        <f t="shared" si="51"/>
        <v>0</v>
      </c>
      <c r="K173" s="379">
        <f t="shared" si="51"/>
        <v>0</v>
      </c>
      <c r="L173" s="379">
        <f t="shared" si="51"/>
        <v>0</v>
      </c>
      <c r="M173" s="379">
        <f t="shared" si="51"/>
        <v>0</v>
      </c>
      <c r="O173" s="873"/>
    </row>
    <row r="174" spans="1:15" s="926" customFormat="1" ht="32.4" customHeight="1" thickBot="1" x14ac:dyDescent="0.25">
      <c r="A174" s="523" t="s">
        <v>1163</v>
      </c>
      <c r="B174" s="536" t="s">
        <v>218</v>
      </c>
      <c r="C174" s="295" t="s">
        <v>68</v>
      </c>
      <c r="D174" s="536"/>
      <c r="E174" s="537" t="s">
        <v>29</v>
      </c>
      <c r="F174" s="538"/>
      <c r="G174" s="538"/>
      <c r="H174" s="538"/>
      <c r="I174" s="538"/>
      <c r="J174" s="538"/>
      <c r="K174" s="538"/>
      <c r="L174" s="538"/>
      <c r="M174" s="539"/>
      <c r="O174" s="873"/>
    </row>
    <row r="175" spans="1:15" s="926" customFormat="1" ht="14.4" customHeight="1" x14ac:dyDescent="0.2">
      <c r="A175" s="322" t="s">
        <v>1077</v>
      </c>
      <c r="B175" s="522" t="str">
        <f>+B12</f>
        <v>-</v>
      </c>
      <c r="C175" s="289" t="s">
        <v>29</v>
      </c>
      <c r="D175" s="522" t="s">
        <v>1153</v>
      </c>
      <c r="E175" s="453" t="s">
        <v>29</v>
      </c>
      <c r="F175" s="453" t="s">
        <v>29</v>
      </c>
      <c r="G175" s="453" t="s">
        <v>29</v>
      </c>
      <c r="H175" s="453" t="s">
        <v>29</v>
      </c>
      <c r="I175" s="453" t="s">
        <v>29</v>
      </c>
      <c r="J175" s="453" t="s">
        <v>29</v>
      </c>
      <c r="K175" s="453" t="s">
        <v>29</v>
      </c>
      <c r="L175" s="453" t="s">
        <v>29</v>
      </c>
      <c r="M175" s="493" t="s">
        <v>29</v>
      </c>
      <c r="O175" s="873"/>
    </row>
    <row r="176" spans="1:15" s="926" customFormat="1" ht="14.4" customHeight="1" x14ac:dyDescent="0.2">
      <c r="A176" s="523" t="s">
        <v>1164</v>
      </c>
      <c r="B176" s="524" t="s">
        <v>208</v>
      </c>
      <c r="C176" s="292" t="s">
        <v>68</v>
      </c>
      <c r="D176" s="292"/>
      <c r="E176" s="525" t="s">
        <v>29</v>
      </c>
      <c r="F176" s="530"/>
      <c r="G176" s="460">
        <f>+F182</f>
        <v>0</v>
      </c>
      <c r="H176" s="460">
        <f t="shared" ref="H176" si="52">+G182</f>
        <v>0</v>
      </c>
      <c r="I176" s="460">
        <f t="shared" ref="I176" si="53">+H182</f>
        <v>0</v>
      </c>
      <c r="J176" s="460">
        <f t="shared" ref="J176" si="54">+I182</f>
        <v>0</v>
      </c>
      <c r="K176" s="460">
        <f t="shared" ref="K176" si="55">+J182</f>
        <v>0</v>
      </c>
      <c r="L176" s="460">
        <f t="shared" ref="L176" si="56">+K182</f>
        <v>0</v>
      </c>
      <c r="M176" s="496">
        <f t="shared" ref="M176" si="57">+L182</f>
        <v>0</v>
      </c>
      <c r="O176" s="873"/>
    </row>
    <row r="177" spans="1:15" s="926" customFormat="1" ht="59.4" customHeight="1" x14ac:dyDescent="0.2">
      <c r="A177" s="523" t="s">
        <v>1165</v>
      </c>
      <c r="B177" s="524" t="s">
        <v>209</v>
      </c>
      <c r="C177" s="292" t="s">
        <v>68</v>
      </c>
      <c r="D177" s="524" t="s">
        <v>1338</v>
      </c>
      <c r="E177" s="525" t="s">
        <v>29</v>
      </c>
      <c r="F177" s="531"/>
      <c r="G177" s="531"/>
      <c r="H177" s="531"/>
      <c r="I177" s="531"/>
      <c r="J177" s="531"/>
      <c r="K177" s="531"/>
      <c r="L177" s="531"/>
      <c r="M177" s="532"/>
      <c r="O177" s="873"/>
    </row>
    <row r="178" spans="1:15" s="926" customFormat="1" ht="28.2" customHeight="1" x14ac:dyDescent="0.2">
      <c r="A178" s="523" t="s">
        <v>1166</v>
      </c>
      <c r="B178" s="524" t="s">
        <v>210</v>
      </c>
      <c r="C178" s="292" t="s">
        <v>59</v>
      </c>
      <c r="D178" s="524"/>
      <c r="E178" s="586"/>
      <c r="F178" s="525" t="s">
        <v>29</v>
      </c>
      <c r="G178" s="525" t="s">
        <v>29</v>
      </c>
      <c r="H178" s="525" t="s">
        <v>29</v>
      </c>
      <c r="I178" s="525" t="s">
        <v>29</v>
      </c>
      <c r="J178" s="525" t="s">
        <v>29</v>
      </c>
      <c r="K178" s="525" t="s">
        <v>29</v>
      </c>
      <c r="L178" s="525" t="s">
        <v>29</v>
      </c>
      <c r="M178" s="533" t="s">
        <v>29</v>
      </c>
      <c r="O178" s="873"/>
    </row>
    <row r="179" spans="1:15" s="926" customFormat="1" ht="16.8" customHeight="1" x14ac:dyDescent="0.2">
      <c r="A179" s="523" t="s">
        <v>1167</v>
      </c>
      <c r="B179" s="524" t="s">
        <v>211</v>
      </c>
      <c r="C179" s="292" t="s">
        <v>68</v>
      </c>
      <c r="D179" s="524" t="s">
        <v>212</v>
      </c>
      <c r="E179" s="525" t="s">
        <v>29</v>
      </c>
      <c r="F179" s="531"/>
      <c r="G179" s="531"/>
      <c r="H179" s="531"/>
      <c r="I179" s="531"/>
      <c r="J179" s="531"/>
      <c r="K179" s="531"/>
      <c r="L179" s="531"/>
      <c r="M179" s="532"/>
      <c r="O179" s="873"/>
    </row>
    <row r="180" spans="1:15" s="926" customFormat="1" ht="14.4" customHeight="1" x14ac:dyDescent="0.2">
      <c r="A180" s="523" t="s">
        <v>1168</v>
      </c>
      <c r="B180" s="524" t="s">
        <v>213</v>
      </c>
      <c r="C180" s="292" t="s">
        <v>68</v>
      </c>
      <c r="D180" s="524"/>
      <c r="E180" s="525" t="s">
        <v>29</v>
      </c>
      <c r="F180" s="531"/>
      <c r="G180" s="531"/>
      <c r="H180" s="531"/>
      <c r="I180" s="531"/>
      <c r="J180" s="531"/>
      <c r="K180" s="531"/>
      <c r="L180" s="531"/>
      <c r="M180" s="532"/>
      <c r="O180" s="873"/>
    </row>
    <row r="181" spans="1:15" s="926" customFormat="1" ht="14.4" customHeight="1" x14ac:dyDescent="0.2">
      <c r="A181" s="523" t="s">
        <v>1169</v>
      </c>
      <c r="B181" s="524" t="s">
        <v>214</v>
      </c>
      <c r="C181" s="292" t="s">
        <v>68</v>
      </c>
      <c r="D181" s="524"/>
      <c r="E181" s="525" t="s">
        <v>29</v>
      </c>
      <c r="F181" s="531"/>
      <c r="G181" s="531"/>
      <c r="H181" s="531"/>
      <c r="I181" s="531"/>
      <c r="J181" s="531"/>
      <c r="K181" s="531"/>
      <c r="L181" s="531"/>
      <c r="M181" s="532"/>
      <c r="O181" s="873"/>
    </row>
    <row r="182" spans="1:15" s="926" customFormat="1" ht="28.8" customHeight="1" x14ac:dyDescent="0.2">
      <c r="A182" s="523" t="s">
        <v>1170</v>
      </c>
      <c r="B182" s="524" t="s">
        <v>215</v>
      </c>
      <c r="C182" s="292" t="s">
        <v>68</v>
      </c>
      <c r="D182" s="524"/>
      <c r="E182" s="525" t="s">
        <v>29</v>
      </c>
      <c r="F182" s="379">
        <f>+F176+F177-F181-F179+F180</f>
        <v>0</v>
      </c>
      <c r="G182" s="379">
        <f>+G176+G177-G181-G179-G180</f>
        <v>0</v>
      </c>
      <c r="H182" s="379">
        <f t="shared" ref="H182:M182" si="58">+H176+H177-H181-H179-H180</f>
        <v>0</v>
      </c>
      <c r="I182" s="379">
        <f t="shared" si="58"/>
        <v>0</v>
      </c>
      <c r="J182" s="379">
        <f t="shared" si="58"/>
        <v>0</v>
      </c>
      <c r="K182" s="379">
        <f t="shared" si="58"/>
        <v>0</v>
      </c>
      <c r="L182" s="379">
        <f t="shared" si="58"/>
        <v>0</v>
      </c>
      <c r="M182" s="534">
        <f t="shared" si="58"/>
        <v>0</v>
      </c>
      <c r="O182" s="873"/>
    </row>
    <row r="183" spans="1:15" s="926" customFormat="1" ht="41.4" customHeight="1" x14ac:dyDescent="0.2">
      <c r="A183" s="523" t="s">
        <v>1171</v>
      </c>
      <c r="B183" s="524" t="s">
        <v>216</v>
      </c>
      <c r="C183" s="292" t="s">
        <v>144</v>
      </c>
      <c r="D183" s="524"/>
      <c r="E183" s="585"/>
      <c r="F183" s="525" t="s">
        <v>29</v>
      </c>
      <c r="G183" s="525" t="s">
        <v>29</v>
      </c>
      <c r="H183" s="525" t="s">
        <v>29</v>
      </c>
      <c r="I183" s="525" t="s">
        <v>29</v>
      </c>
      <c r="J183" s="525" t="s">
        <v>29</v>
      </c>
      <c r="K183" s="525" t="s">
        <v>29</v>
      </c>
      <c r="L183" s="525" t="s">
        <v>29</v>
      </c>
      <c r="M183" s="533" t="s">
        <v>29</v>
      </c>
      <c r="O183" s="873"/>
    </row>
    <row r="184" spans="1:15" s="926" customFormat="1" ht="28.8" customHeight="1" x14ac:dyDescent="0.2">
      <c r="A184" s="523" t="s">
        <v>1172</v>
      </c>
      <c r="B184" s="524" t="s">
        <v>217</v>
      </c>
      <c r="C184" s="292" t="s">
        <v>68</v>
      </c>
      <c r="D184" s="524"/>
      <c r="E184" s="525" t="s">
        <v>29</v>
      </c>
      <c r="F184" s="379">
        <f>F180*$E$183</f>
        <v>0</v>
      </c>
      <c r="G184" s="379">
        <f t="shared" ref="G184:M184" si="59">G180*$E$183</f>
        <v>0</v>
      </c>
      <c r="H184" s="379">
        <f t="shared" si="59"/>
        <v>0</v>
      </c>
      <c r="I184" s="379">
        <f t="shared" si="59"/>
        <v>0</v>
      </c>
      <c r="J184" s="379">
        <f t="shared" si="59"/>
        <v>0</v>
      </c>
      <c r="K184" s="379">
        <f t="shared" si="59"/>
        <v>0</v>
      </c>
      <c r="L184" s="379">
        <f t="shared" si="59"/>
        <v>0</v>
      </c>
      <c r="M184" s="379">
        <f t="shared" si="59"/>
        <v>0</v>
      </c>
      <c r="O184" s="873"/>
    </row>
    <row r="185" spans="1:15" s="926" customFormat="1" ht="32.4" customHeight="1" thickBot="1" x14ac:dyDescent="0.25">
      <c r="A185" s="523" t="s">
        <v>1173</v>
      </c>
      <c r="B185" s="536" t="s">
        <v>218</v>
      </c>
      <c r="C185" s="295" t="s">
        <v>68</v>
      </c>
      <c r="D185" s="536"/>
      <c r="E185" s="537" t="s">
        <v>29</v>
      </c>
      <c r="F185" s="538"/>
      <c r="G185" s="538"/>
      <c r="H185" s="538"/>
      <c r="I185" s="538"/>
      <c r="J185" s="538"/>
      <c r="K185" s="538"/>
      <c r="L185" s="538"/>
      <c r="M185" s="539"/>
      <c r="O185" s="873"/>
    </row>
    <row r="186" spans="1:15" s="926" customFormat="1" ht="14.4" customHeight="1" x14ac:dyDescent="0.2">
      <c r="A186" s="322" t="s">
        <v>1088</v>
      </c>
      <c r="B186" s="522" t="str">
        <f>+B13</f>
        <v>-</v>
      </c>
      <c r="C186" s="289" t="s">
        <v>29</v>
      </c>
      <c r="D186" s="522" t="s">
        <v>1153</v>
      </c>
      <c r="E186" s="453" t="s">
        <v>29</v>
      </c>
      <c r="F186" s="453" t="s">
        <v>29</v>
      </c>
      <c r="G186" s="453" t="s">
        <v>29</v>
      </c>
      <c r="H186" s="453" t="s">
        <v>29</v>
      </c>
      <c r="I186" s="453" t="s">
        <v>29</v>
      </c>
      <c r="J186" s="453" t="s">
        <v>29</v>
      </c>
      <c r="K186" s="453" t="s">
        <v>29</v>
      </c>
      <c r="L186" s="453" t="s">
        <v>29</v>
      </c>
      <c r="M186" s="493" t="s">
        <v>29</v>
      </c>
      <c r="O186" s="873"/>
    </row>
    <row r="187" spans="1:15" s="926" customFormat="1" ht="14.4" customHeight="1" x14ac:dyDescent="0.2">
      <c r="A187" s="523" t="s">
        <v>1174</v>
      </c>
      <c r="B187" s="524" t="s">
        <v>208</v>
      </c>
      <c r="C187" s="292" t="s">
        <v>68</v>
      </c>
      <c r="D187" s="292"/>
      <c r="E187" s="525" t="s">
        <v>29</v>
      </c>
      <c r="F187" s="530"/>
      <c r="G187" s="460">
        <f>+F193</f>
        <v>0</v>
      </c>
      <c r="H187" s="460">
        <f t="shared" ref="H187" si="60">+G193</f>
        <v>0</v>
      </c>
      <c r="I187" s="460">
        <f t="shared" ref="I187" si="61">+H193</f>
        <v>0</v>
      </c>
      <c r="J187" s="460">
        <f t="shared" ref="J187" si="62">+I193</f>
        <v>0</v>
      </c>
      <c r="K187" s="460">
        <f t="shared" ref="K187" si="63">+J193</f>
        <v>0</v>
      </c>
      <c r="L187" s="460">
        <f t="shared" ref="L187" si="64">+K193</f>
        <v>0</v>
      </c>
      <c r="M187" s="496">
        <f t="shared" ref="M187" si="65">+L193</f>
        <v>0</v>
      </c>
      <c r="O187" s="873"/>
    </row>
    <row r="188" spans="1:15" s="926" customFormat="1" ht="59.4" customHeight="1" x14ac:dyDescent="0.2">
      <c r="A188" s="523" t="s">
        <v>1175</v>
      </c>
      <c r="B188" s="524" t="s">
        <v>209</v>
      </c>
      <c r="C188" s="292" t="s">
        <v>68</v>
      </c>
      <c r="D188" s="524" t="s">
        <v>1338</v>
      </c>
      <c r="E188" s="525" t="s">
        <v>29</v>
      </c>
      <c r="F188" s="531"/>
      <c r="G188" s="531"/>
      <c r="H188" s="531"/>
      <c r="I188" s="531"/>
      <c r="J188" s="531"/>
      <c r="K188" s="531"/>
      <c r="L188" s="531"/>
      <c r="M188" s="532"/>
      <c r="O188" s="873"/>
    </row>
    <row r="189" spans="1:15" s="926" customFormat="1" ht="28.2" customHeight="1" x14ac:dyDescent="0.2">
      <c r="A189" s="523" t="s">
        <v>1176</v>
      </c>
      <c r="B189" s="524" t="s">
        <v>210</v>
      </c>
      <c r="C189" s="292" t="s">
        <v>59</v>
      </c>
      <c r="D189" s="524"/>
      <c r="E189" s="586"/>
      <c r="F189" s="525" t="s">
        <v>29</v>
      </c>
      <c r="G189" s="525" t="s">
        <v>29</v>
      </c>
      <c r="H189" s="525" t="s">
        <v>29</v>
      </c>
      <c r="I189" s="525" t="s">
        <v>29</v>
      </c>
      <c r="J189" s="525" t="s">
        <v>29</v>
      </c>
      <c r="K189" s="525" t="s">
        <v>29</v>
      </c>
      <c r="L189" s="525" t="s">
        <v>29</v>
      </c>
      <c r="M189" s="533" t="s">
        <v>29</v>
      </c>
      <c r="O189" s="873"/>
    </row>
    <row r="190" spans="1:15" s="926" customFormat="1" ht="16.8" customHeight="1" x14ac:dyDescent="0.2">
      <c r="A190" s="523" t="s">
        <v>1177</v>
      </c>
      <c r="B190" s="524" t="s">
        <v>211</v>
      </c>
      <c r="C190" s="292" t="s">
        <v>68</v>
      </c>
      <c r="D190" s="524" t="s">
        <v>212</v>
      </c>
      <c r="E190" s="525" t="s">
        <v>29</v>
      </c>
      <c r="F190" s="531"/>
      <c r="G190" s="531"/>
      <c r="H190" s="531"/>
      <c r="I190" s="531"/>
      <c r="J190" s="531"/>
      <c r="K190" s="531"/>
      <c r="L190" s="531"/>
      <c r="M190" s="532"/>
      <c r="O190" s="873"/>
    </row>
    <row r="191" spans="1:15" s="926" customFormat="1" ht="14.4" customHeight="1" x14ac:dyDescent="0.2">
      <c r="A191" s="523" t="s">
        <v>1178</v>
      </c>
      <c r="B191" s="524" t="s">
        <v>213</v>
      </c>
      <c r="C191" s="292" t="s">
        <v>68</v>
      </c>
      <c r="D191" s="524"/>
      <c r="E191" s="525" t="s">
        <v>29</v>
      </c>
      <c r="F191" s="531"/>
      <c r="G191" s="531"/>
      <c r="H191" s="531"/>
      <c r="I191" s="531"/>
      <c r="J191" s="531"/>
      <c r="K191" s="531"/>
      <c r="L191" s="531"/>
      <c r="M191" s="532"/>
      <c r="O191" s="873"/>
    </row>
    <row r="192" spans="1:15" s="926" customFormat="1" ht="14.4" customHeight="1" x14ac:dyDescent="0.2">
      <c r="A192" s="523" t="s">
        <v>1179</v>
      </c>
      <c r="B192" s="524" t="s">
        <v>214</v>
      </c>
      <c r="C192" s="292" t="s">
        <v>68</v>
      </c>
      <c r="D192" s="524"/>
      <c r="E192" s="525" t="s">
        <v>29</v>
      </c>
      <c r="F192" s="531"/>
      <c r="G192" s="531"/>
      <c r="H192" s="531"/>
      <c r="I192" s="531"/>
      <c r="J192" s="531"/>
      <c r="K192" s="531"/>
      <c r="L192" s="531"/>
      <c r="M192" s="532"/>
      <c r="O192" s="873"/>
    </row>
    <row r="193" spans="1:15" s="926" customFormat="1" ht="28.8" customHeight="1" x14ac:dyDescent="0.2">
      <c r="A193" s="523" t="s">
        <v>1180</v>
      </c>
      <c r="B193" s="524" t="s">
        <v>215</v>
      </c>
      <c r="C193" s="292" t="s">
        <v>68</v>
      </c>
      <c r="D193" s="524"/>
      <c r="E193" s="525" t="s">
        <v>29</v>
      </c>
      <c r="F193" s="379">
        <f>+F187+F188-F192-F190+F191</f>
        <v>0</v>
      </c>
      <c r="G193" s="379">
        <f>+G187+G188-G192-G190-G191</f>
        <v>0</v>
      </c>
      <c r="H193" s="379">
        <f t="shared" ref="H193:M193" si="66">+H187+H188-H192-H190-H191</f>
        <v>0</v>
      </c>
      <c r="I193" s="379">
        <f t="shared" si="66"/>
        <v>0</v>
      </c>
      <c r="J193" s="379">
        <f t="shared" si="66"/>
        <v>0</v>
      </c>
      <c r="K193" s="379">
        <f t="shared" si="66"/>
        <v>0</v>
      </c>
      <c r="L193" s="379">
        <f t="shared" si="66"/>
        <v>0</v>
      </c>
      <c r="M193" s="534">
        <f t="shared" si="66"/>
        <v>0</v>
      </c>
      <c r="O193" s="873"/>
    </row>
    <row r="194" spans="1:15" s="926" customFormat="1" ht="41.4" customHeight="1" x14ac:dyDescent="0.2">
      <c r="A194" s="523" t="s">
        <v>1181</v>
      </c>
      <c r="B194" s="524" t="s">
        <v>216</v>
      </c>
      <c r="C194" s="292" t="s">
        <v>144</v>
      </c>
      <c r="D194" s="524"/>
      <c r="E194" s="585"/>
      <c r="F194" s="525" t="s">
        <v>29</v>
      </c>
      <c r="G194" s="525" t="s">
        <v>29</v>
      </c>
      <c r="H194" s="525" t="s">
        <v>29</v>
      </c>
      <c r="I194" s="525" t="s">
        <v>29</v>
      </c>
      <c r="J194" s="525" t="s">
        <v>29</v>
      </c>
      <c r="K194" s="525" t="s">
        <v>29</v>
      </c>
      <c r="L194" s="525" t="s">
        <v>29</v>
      </c>
      <c r="M194" s="533" t="s">
        <v>29</v>
      </c>
      <c r="O194" s="873"/>
    </row>
    <row r="195" spans="1:15" s="926" customFormat="1" ht="28.8" customHeight="1" x14ac:dyDescent="0.2">
      <c r="A195" s="523" t="s">
        <v>1182</v>
      </c>
      <c r="B195" s="524" t="s">
        <v>217</v>
      </c>
      <c r="C195" s="292" t="s">
        <v>68</v>
      </c>
      <c r="D195" s="524"/>
      <c r="E195" s="525" t="s">
        <v>29</v>
      </c>
      <c r="F195" s="379">
        <f>F191*$E$194</f>
        <v>0</v>
      </c>
      <c r="G195" s="379">
        <f t="shared" ref="G195:M195" si="67">G191*$E$194</f>
        <v>0</v>
      </c>
      <c r="H195" s="379">
        <f t="shared" si="67"/>
        <v>0</v>
      </c>
      <c r="I195" s="379">
        <f t="shared" si="67"/>
        <v>0</v>
      </c>
      <c r="J195" s="379">
        <f t="shared" si="67"/>
        <v>0</v>
      </c>
      <c r="K195" s="379">
        <f t="shared" si="67"/>
        <v>0</v>
      </c>
      <c r="L195" s="379">
        <f t="shared" si="67"/>
        <v>0</v>
      </c>
      <c r="M195" s="379">
        <f t="shared" si="67"/>
        <v>0</v>
      </c>
      <c r="O195" s="873"/>
    </row>
    <row r="196" spans="1:15" s="926" customFormat="1" ht="32.4" customHeight="1" thickBot="1" x14ac:dyDescent="0.25">
      <c r="A196" s="523" t="s">
        <v>1183</v>
      </c>
      <c r="B196" s="536" t="s">
        <v>218</v>
      </c>
      <c r="C196" s="295" t="s">
        <v>68</v>
      </c>
      <c r="D196" s="536"/>
      <c r="E196" s="537" t="s">
        <v>29</v>
      </c>
      <c r="F196" s="538"/>
      <c r="G196" s="538"/>
      <c r="H196" s="538"/>
      <c r="I196" s="538"/>
      <c r="J196" s="538"/>
      <c r="K196" s="538"/>
      <c r="L196" s="538"/>
      <c r="M196" s="539"/>
      <c r="O196" s="873"/>
    </row>
    <row r="197" spans="1:15" s="926" customFormat="1" ht="14.4" customHeight="1" x14ac:dyDescent="0.2">
      <c r="A197" s="322" t="s">
        <v>1089</v>
      </c>
      <c r="B197" s="522" t="str">
        <f>+B14</f>
        <v>-</v>
      </c>
      <c r="C197" s="289" t="s">
        <v>29</v>
      </c>
      <c r="D197" s="522" t="s">
        <v>1153</v>
      </c>
      <c r="E197" s="453" t="s">
        <v>29</v>
      </c>
      <c r="F197" s="453" t="s">
        <v>29</v>
      </c>
      <c r="G197" s="453" t="s">
        <v>29</v>
      </c>
      <c r="H197" s="453" t="s">
        <v>29</v>
      </c>
      <c r="I197" s="453" t="s">
        <v>29</v>
      </c>
      <c r="J197" s="453" t="s">
        <v>29</v>
      </c>
      <c r="K197" s="453" t="s">
        <v>29</v>
      </c>
      <c r="L197" s="453" t="s">
        <v>29</v>
      </c>
      <c r="M197" s="493" t="s">
        <v>29</v>
      </c>
      <c r="O197" s="873"/>
    </row>
    <row r="198" spans="1:15" s="926" customFormat="1" ht="14.4" customHeight="1" x14ac:dyDescent="0.2">
      <c r="A198" s="523" t="s">
        <v>1184</v>
      </c>
      <c r="B198" s="524" t="s">
        <v>208</v>
      </c>
      <c r="C198" s="292" t="s">
        <v>68</v>
      </c>
      <c r="D198" s="292"/>
      <c r="E198" s="525" t="s">
        <v>29</v>
      </c>
      <c r="F198" s="530"/>
      <c r="G198" s="460">
        <f>+F204</f>
        <v>0</v>
      </c>
      <c r="H198" s="460">
        <f t="shared" ref="H198" si="68">+G204</f>
        <v>0</v>
      </c>
      <c r="I198" s="460">
        <f t="shared" ref="I198" si="69">+H204</f>
        <v>0</v>
      </c>
      <c r="J198" s="460">
        <f t="shared" ref="J198" si="70">+I204</f>
        <v>0</v>
      </c>
      <c r="K198" s="460">
        <f t="shared" ref="K198" si="71">+J204</f>
        <v>0</v>
      </c>
      <c r="L198" s="460">
        <f t="shared" ref="L198" si="72">+K204</f>
        <v>0</v>
      </c>
      <c r="M198" s="496">
        <f t="shared" ref="M198" si="73">+L204</f>
        <v>0</v>
      </c>
      <c r="O198" s="873"/>
    </row>
    <row r="199" spans="1:15" s="926" customFormat="1" ht="59.4" customHeight="1" x14ac:dyDescent="0.2">
      <c r="A199" s="523" t="s">
        <v>1185</v>
      </c>
      <c r="B199" s="524" t="s">
        <v>209</v>
      </c>
      <c r="C199" s="292" t="s">
        <v>68</v>
      </c>
      <c r="D199" s="524" t="s">
        <v>1338</v>
      </c>
      <c r="E199" s="525" t="s">
        <v>29</v>
      </c>
      <c r="F199" s="531"/>
      <c r="G199" s="531"/>
      <c r="H199" s="531"/>
      <c r="I199" s="531"/>
      <c r="J199" s="531"/>
      <c r="K199" s="531"/>
      <c r="L199" s="531"/>
      <c r="M199" s="532"/>
      <c r="O199" s="873"/>
    </row>
    <row r="200" spans="1:15" s="926" customFormat="1" ht="28.2" customHeight="1" x14ac:dyDescent="0.2">
      <c r="A200" s="523" t="s">
        <v>1186</v>
      </c>
      <c r="B200" s="524" t="s">
        <v>210</v>
      </c>
      <c r="C200" s="292" t="s">
        <v>59</v>
      </c>
      <c r="D200" s="524"/>
      <c r="E200" s="586"/>
      <c r="F200" s="525" t="s">
        <v>29</v>
      </c>
      <c r="G200" s="525" t="s">
        <v>29</v>
      </c>
      <c r="H200" s="525" t="s">
        <v>29</v>
      </c>
      <c r="I200" s="525" t="s">
        <v>29</v>
      </c>
      <c r="J200" s="525" t="s">
        <v>29</v>
      </c>
      <c r="K200" s="525" t="s">
        <v>29</v>
      </c>
      <c r="L200" s="525" t="s">
        <v>29</v>
      </c>
      <c r="M200" s="533" t="s">
        <v>29</v>
      </c>
      <c r="O200" s="873"/>
    </row>
    <row r="201" spans="1:15" s="926" customFormat="1" ht="24.6" customHeight="1" x14ac:dyDescent="0.2">
      <c r="A201" s="523" t="s">
        <v>1187</v>
      </c>
      <c r="B201" s="524" t="s">
        <v>211</v>
      </c>
      <c r="C201" s="292" t="s">
        <v>68</v>
      </c>
      <c r="D201" s="524" t="s">
        <v>212</v>
      </c>
      <c r="E201" s="525" t="s">
        <v>29</v>
      </c>
      <c r="F201" s="531"/>
      <c r="G201" s="531"/>
      <c r="H201" s="531"/>
      <c r="I201" s="531"/>
      <c r="J201" s="531"/>
      <c r="K201" s="531"/>
      <c r="L201" s="531"/>
      <c r="M201" s="532"/>
      <c r="O201" s="873"/>
    </row>
    <row r="202" spans="1:15" s="926" customFormat="1" ht="14.4" customHeight="1" x14ac:dyDescent="0.2">
      <c r="A202" s="523" t="s">
        <v>1188</v>
      </c>
      <c r="B202" s="524" t="s">
        <v>213</v>
      </c>
      <c r="C202" s="292" t="s">
        <v>68</v>
      </c>
      <c r="D202" s="524"/>
      <c r="E202" s="525" t="s">
        <v>29</v>
      </c>
      <c r="F202" s="531"/>
      <c r="G202" s="531"/>
      <c r="H202" s="531"/>
      <c r="I202" s="531"/>
      <c r="J202" s="531"/>
      <c r="K202" s="531"/>
      <c r="L202" s="531"/>
      <c r="M202" s="532"/>
      <c r="O202" s="873"/>
    </row>
    <row r="203" spans="1:15" s="926" customFormat="1" ht="14.4" customHeight="1" x14ac:dyDescent="0.2">
      <c r="A203" s="523" t="s">
        <v>1189</v>
      </c>
      <c r="B203" s="524" t="s">
        <v>214</v>
      </c>
      <c r="C203" s="292" t="s">
        <v>68</v>
      </c>
      <c r="D203" s="524"/>
      <c r="E203" s="525" t="s">
        <v>29</v>
      </c>
      <c r="F203" s="531"/>
      <c r="G203" s="531"/>
      <c r="H203" s="531"/>
      <c r="I203" s="531"/>
      <c r="J203" s="531"/>
      <c r="K203" s="531"/>
      <c r="L203" s="531"/>
      <c r="M203" s="532"/>
      <c r="O203" s="873"/>
    </row>
    <row r="204" spans="1:15" s="926" customFormat="1" ht="28.8" customHeight="1" x14ac:dyDescent="0.2">
      <c r="A204" s="523" t="s">
        <v>1190</v>
      </c>
      <c r="B204" s="524" t="s">
        <v>215</v>
      </c>
      <c r="C204" s="292" t="s">
        <v>68</v>
      </c>
      <c r="D204" s="524"/>
      <c r="E204" s="525" t="s">
        <v>29</v>
      </c>
      <c r="F204" s="379">
        <f>+F198+F199-F203-F201+F202</f>
        <v>0</v>
      </c>
      <c r="G204" s="379">
        <f>+G198+G199-G203-G201-G202</f>
        <v>0</v>
      </c>
      <c r="H204" s="379">
        <f t="shared" ref="H204:M204" si="74">+H198+H199-H203-H201-H202</f>
        <v>0</v>
      </c>
      <c r="I204" s="379">
        <f t="shared" si="74"/>
        <v>0</v>
      </c>
      <c r="J204" s="379">
        <f t="shared" si="74"/>
        <v>0</v>
      </c>
      <c r="K204" s="379">
        <f t="shared" si="74"/>
        <v>0</v>
      </c>
      <c r="L204" s="379">
        <f t="shared" si="74"/>
        <v>0</v>
      </c>
      <c r="M204" s="534">
        <f t="shared" si="74"/>
        <v>0</v>
      </c>
      <c r="O204" s="873"/>
    </row>
    <row r="205" spans="1:15" s="926" customFormat="1" ht="41.4" customHeight="1" x14ac:dyDescent="0.2">
      <c r="A205" s="523" t="s">
        <v>1191</v>
      </c>
      <c r="B205" s="524" t="s">
        <v>216</v>
      </c>
      <c r="C205" s="292" t="s">
        <v>144</v>
      </c>
      <c r="D205" s="524"/>
      <c r="E205" s="585"/>
      <c r="F205" s="525" t="s">
        <v>29</v>
      </c>
      <c r="G205" s="525" t="s">
        <v>29</v>
      </c>
      <c r="H205" s="525" t="s">
        <v>29</v>
      </c>
      <c r="I205" s="525" t="s">
        <v>29</v>
      </c>
      <c r="J205" s="525" t="s">
        <v>29</v>
      </c>
      <c r="K205" s="525" t="s">
        <v>29</v>
      </c>
      <c r="L205" s="525" t="s">
        <v>29</v>
      </c>
      <c r="M205" s="533" t="s">
        <v>29</v>
      </c>
      <c r="O205" s="873"/>
    </row>
    <row r="206" spans="1:15" s="926" customFormat="1" ht="28.8" customHeight="1" x14ac:dyDescent="0.2">
      <c r="A206" s="523" t="s">
        <v>1192</v>
      </c>
      <c r="B206" s="524" t="s">
        <v>217</v>
      </c>
      <c r="C206" s="292" t="s">
        <v>68</v>
      </c>
      <c r="D206" s="524"/>
      <c r="E206" s="525" t="s">
        <v>29</v>
      </c>
      <c r="F206" s="379">
        <f>F202*$E$205</f>
        <v>0</v>
      </c>
      <c r="G206" s="379">
        <f t="shared" ref="G206:M206" si="75">G202*$E$205</f>
        <v>0</v>
      </c>
      <c r="H206" s="379">
        <f t="shared" si="75"/>
        <v>0</v>
      </c>
      <c r="I206" s="379">
        <f t="shared" si="75"/>
        <v>0</v>
      </c>
      <c r="J206" s="379">
        <f t="shared" si="75"/>
        <v>0</v>
      </c>
      <c r="K206" s="379">
        <f t="shared" si="75"/>
        <v>0</v>
      </c>
      <c r="L206" s="379">
        <f t="shared" si="75"/>
        <v>0</v>
      </c>
      <c r="M206" s="379">
        <f t="shared" si="75"/>
        <v>0</v>
      </c>
      <c r="O206" s="873"/>
    </row>
    <row r="207" spans="1:15" s="926" customFormat="1" ht="32.4" customHeight="1" thickBot="1" x14ac:dyDescent="0.25">
      <c r="A207" s="523" t="s">
        <v>1193</v>
      </c>
      <c r="B207" s="536" t="s">
        <v>218</v>
      </c>
      <c r="C207" s="295" t="s">
        <v>68</v>
      </c>
      <c r="D207" s="536"/>
      <c r="E207" s="537" t="s">
        <v>29</v>
      </c>
      <c r="F207" s="538"/>
      <c r="G207" s="538"/>
      <c r="H207" s="538"/>
      <c r="I207" s="538"/>
      <c r="J207" s="538"/>
      <c r="K207" s="538"/>
      <c r="L207" s="538"/>
      <c r="M207" s="539"/>
      <c r="O207" s="873"/>
    </row>
    <row r="208" spans="1:15" s="926" customFormat="1" ht="14.4" customHeight="1" x14ac:dyDescent="0.2">
      <c r="A208" s="322" t="s">
        <v>1194</v>
      </c>
      <c r="B208" s="522" t="str">
        <f>+B15</f>
        <v>-</v>
      </c>
      <c r="C208" s="289" t="s">
        <v>29</v>
      </c>
      <c r="D208" s="522" t="s">
        <v>1153</v>
      </c>
      <c r="E208" s="453" t="s">
        <v>29</v>
      </c>
      <c r="F208" s="453" t="s">
        <v>29</v>
      </c>
      <c r="G208" s="453" t="s">
        <v>29</v>
      </c>
      <c r="H208" s="453" t="s">
        <v>29</v>
      </c>
      <c r="I208" s="453" t="s">
        <v>29</v>
      </c>
      <c r="J208" s="453" t="s">
        <v>29</v>
      </c>
      <c r="K208" s="453" t="s">
        <v>29</v>
      </c>
      <c r="L208" s="453" t="s">
        <v>29</v>
      </c>
      <c r="M208" s="493" t="s">
        <v>29</v>
      </c>
      <c r="O208" s="873"/>
    </row>
    <row r="209" spans="1:15" s="926" customFormat="1" ht="14.4" customHeight="1" x14ac:dyDescent="0.2">
      <c r="A209" s="523" t="s">
        <v>1195</v>
      </c>
      <c r="B209" s="524" t="s">
        <v>208</v>
      </c>
      <c r="C209" s="292" t="s">
        <v>68</v>
      </c>
      <c r="D209" s="292"/>
      <c r="E209" s="525" t="s">
        <v>29</v>
      </c>
      <c r="F209" s="530"/>
      <c r="G209" s="460">
        <f>+F215</f>
        <v>0</v>
      </c>
      <c r="H209" s="460">
        <f t="shared" ref="H209" si="76">+G215</f>
        <v>0</v>
      </c>
      <c r="I209" s="460">
        <f t="shared" ref="I209" si="77">+H215</f>
        <v>0</v>
      </c>
      <c r="J209" s="460">
        <f t="shared" ref="J209" si="78">+I215</f>
        <v>0</v>
      </c>
      <c r="K209" s="460">
        <f t="shared" ref="K209" si="79">+J215</f>
        <v>0</v>
      </c>
      <c r="L209" s="460">
        <f t="shared" ref="L209" si="80">+K215</f>
        <v>0</v>
      </c>
      <c r="M209" s="496">
        <f t="shared" ref="M209" si="81">+L215</f>
        <v>0</v>
      </c>
      <c r="O209" s="873"/>
    </row>
    <row r="210" spans="1:15" s="926" customFormat="1" ht="59.4" customHeight="1" x14ac:dyDescent="0.2">
      <c r="A210" s="523" t="s">
        <v>1196</v>
      </c>
      <c r="B210" s="524" t="s">
        <v>209</v>
      </c>
      <c r="C210" s="292" t="s">
        <v>68</v>
      </c>
      <c r="D210" s="524" t="s">
        <v>1338</v>
      </c>
      <c r="E210" s="525" t="s">
        <v>29</v>
      </c>
      <c r="F210" s="531"/>
      <c r="G210" s="531"/>
      <c r="H210" s="531"/>
      <c r="I210" s="531"/>
      <c r="J210" s="531"/>
      <c r="K210" s="531"/>
      <c r="L210" s="531"/>
      <c r="M210" s="532"/>
      <c r="O210" s="873"/>
    </row>
    <row r="211" spans="1:15" s="926" customFormat="1" ht="28.2" customHeight="1" x14ac:dyDescent="0.2">
      <c r="A211" s="523" t="s">
        <v>1197</v>
      </c>
      <c r="B211" s="524" t="s">
        <v>210</v>
      </c>
      <c r="C211" s="292" t="s">
        <v>59</v>
      </c>
      <c r="D211" s="524"/>
      <c r="E211" s="586"/>
      <c r="F211" s="525" t="s">
        <v>29</v>
      </c>
      <c r="G211" s="525" t="s">
        <v>29</v>
      </c>
      <c r="H211" s="525" t="s">
        <v>29</v>
      </c>
      <c r="I211" s="525" t="s">
        <v>29</v>
      </c>
      <c r="J211" s="525" t="s">
        <v>29</v>
      </c>
      <c r="K211" s="525" t="s">
        <v>29</v>
      </c>
      <c r="L211" s="525" t="s">
        <v>29</v>
      </c>
      <c r="M211" s="533" t="s">
        <v>29</v>
      </c>
      <c r="O211" s="873"/>
    </row>
    <row r="212" spans="1:15" s="926" customFormat="1" ht="16.8" customHeight="1" x14ac:dyDescent="0.2">
      <c r="A212" s="523" t="s">
        <v>1198</v>
      </c>
      <c r="B212" s="524" t="s">
        <v>211</v>
      </c>
      <c r="C212" s="292" t="s">
        <v>68</v>
      </c>
      <c r="D212" s="524" t="s">
        <v>212</v>
      </c>
      <c r="E212" s="525" t="s">
        <v>29</v>
      </c>
      <c r="F212" s="531"/>
      <c r="G212" s="531"/>
      <c r="H212" s="531"/>
      <c r="I212" s="531"/>
      <c r="J212" s="531"/>
      <c r="K212" s="531"/>
      <c r="L212" s="531"/>
      <c r="M212" s="532"/>
      <c r="O212" s="873"/>
    </row>
    <row r="213" spans="1:15" s="926" customFormat="1" ht="14.4" customHeight="1" x14ac:dyDescent="0.2">
      <c r="A213" s="523" t="s">
        <v>1199</v>
      </c>
      <c r="B213" s="524" t="s">
        <v>213</v>
      </c>
      <c r="C213" s="292" t="s">
        <v>68</v>
      </c>
      <c r="D213" s="524"/>
      <c r="E213" s="525" t="s">
        <v>29</v>
      </c>
      <c r="F213" s="531"/>
      <c r="G213" s="531"/>
      <c r="H213" s="531"/>
      <c r="I213" s="531"/>
      <c r="J213" s="531"/>
      <c r="K213" s="531"/>
      <c r="L213" s="531"/>
      <c r="M213" s="532"/>
      <c r="O213" s="873"/>
    </row>
    <row r="214" spans="1:15" s="926" customFormat="1" ht="14.4" customHeight="1" x14ac:dyDescent="0.2">
      <c r="A214" s="523" t="s">
        <v>1200</v>
      </c>
      <c r="B214" s="524" t="s">
        <v>214</v>
      </c>
      <c r="C214" s="292" t="s">
        <v>68</v>
      </c>
      <c r="D214" s="524"/>
      <c r="E214" s="525" t="s">
        <v>29</v>
      </c>
      <c r="F214" s="531"/>
      <c r="G214" s="531"/>
      <c r="H214" s="531"/>
      <c r="I214" s="531"/>
      <c r="J214" s="531"/>
      <c r="K214" s="531"/>
      <c r="L214" s="531"/>
      <c r="M214" s="532"/>
      <c r="O214" s="873"/>
    </row>
    <row r="215" spans="1:15" s="926" customFormat="1" ht="28.8" customHeight="1" x14ac:dyDescent="0.2">
      <c r="A215" s="523" t="s">
        <v>1201</v>
      </c>
      <c r="B215" s="524" t="s">
        <v>215</v>
      </c>
      <c r="C215" s="292" t="s">
        <v>68</v>
      </c>
      <c r="D215" s="524"/>
      <c r="E215" s="525" t="s">
        <v>29</v>
      </c>
      <c r="F215" s="379">
        <f>+F209+F210-F214-F212+F213</f>
        <v>0</v>
      </c>
      <c r="G215" s="379">
        <f>+G209+G210-G214-G212-G213</f>
        <v>0</v>
      </c>
      <c r="H215" s="379">
        <f t="shared" ref="H215:M215" si="82">+H209+H210-H214-H212-H213</f>
        <v>0</v>
      </c>
      <c r="I215" s="379">
        <f t="shared" si="82"/>
        <v>0</v>
      </c>
      <c r="J215" s="379">
        <f t="shared" si="82"/>
        <v>0</v>
      </c>
      <c r="K215" s="379">
        <f t="shared" si="82"/>
        <v>0</v>
      </c>
      <c r="L215" s="379">
        <f t="shared" si="82"/>
        <v>0</v>
      </c>
      <c r="M215" s="534">
        <f t="shared" si="82"/>
        <v>0</v>
      </c>
      <c r="O215" s="873"/>
    </row>
    <row r="216" spans="1:15" s="926" customFormat="1" ht="41.4" customHeight="1" x14ac:dyDescent="0.2">
      <c r="A216" s="523" t="s">
        <v>1202</v>
      </c>
      <c r="B216" s="524" t="s">
        <v>216</v>
      </c>
      <c r="C216" s="292" t="s">
        <v>144</v>
      </c>
      <c r="D216" s="524"/>
      <c r="E216" s="585"/>
      <c r="F216" s="525" t="s">
        <v>29</v>
      </c>
      <c r="G216" s="525" t="s">
        <v>29</v>
      </c>
      <c r="H216" s="525" t="s">
        <v>29</v>
      </c>
      <c r="I216" s="525" t="s">
        <v>29</v>
      </c>
      <c r="J216" s="525" t="s">
        <v>29</v>
      </c>
      <c r="K216" s="525" t="s">
        <v>29</v>
      </c>
      <c r="L216" s="525" t="s">
        <v>29</v>
      </c>
      <c r="M216" s="533" t="s">
        <v>29</v>
      </c>
      <c r="O216" s="873"/>
    </row>
    <row r="217" spans="1:15" s="926" customFormat="1" ht="28.8" customHeight="1" x14ac:dyDescent="0.2">
      <c r="A217" s="523" t="s">
        <v>1203</v>
      </c>
      <c r="B217" s="524" t="s">
        <v>217</v>
      </c>
      <c r="C217" s="292" t="s">
        <v>68</v>
      </c>
      <c r="D217" s="524"/>
      <c r="E217" s="525" t="s">
        <v>29</v>
      </c>
      <c r="F217" s="379">
        <f>F213*$E$216</f>
        <v>0</v>
      </c>
      <c r="G217" s="379">
        <f t="shared" ref="G217:M217" si="83">G213*$E$216</f>
        <v>0</v>
      </c>
      <c r="H217" s="379">
        <f t="shared" si="83"/>
        <v>0</v>
      </c>
      <c r="I217" s="379">
        <f t="shared" si="83"/>
        <v>0</v>
      </c>
      <c r="J217" s="379">
        <f t="shared" si="83"/>
        <v>0</v>
      </c>
      <c r="K217" s="379">
        <f t="shared" si="83"/>
        <v>0</v>
      </c>
      <c r="L217" s="379">
        <f t="shared" si="83"/>
        <v>0</v>
      </c>
      <c r="M217" s="379">
        <f t="shared" si="83"/>
        <v>0</v>
      </c>
      <c r="O217" s="873"/>
    </row>
    <row r="218" spans="1:15" s="926" customFormat="1" ht="32.4" customHeight="1" thickBot="1" x14ac:dyDescent="0.25">
      <c r="A218" s="523" t="s">
        <v>1204</v>
      </c>
      <c r="B218" s="536" t="s">
        <v>218</v>
      </c>
      <c r="C218" s="295" t="s">
        <v>68</v>
      </c>
      <c r="D218" s="536"/>
      <c r="E218" s="537" t="s">
        <v>29</v>
      </c>
      <c r="F218" s="538"/>
      <c r="G218" s="538"/>
      <c r="H218" s="538"/>
      <c r="I218" s="538"/>
      <c r="J218" s="538"/>
      <c r="K218" s="538"/>
      <c r="L218" s="538"/>
      <c r="M218" s="539"/>
      <c r="O218" s="873"/>
    </row>
    <row r="219" spans="1:15" s="926" customFormat="1" ht="14.4" customHeight="1" x14ac:dyDescent="0.2">
      <c r="A219" s="724" t="s">
        <v>1205</v>
      </c>
      <c r="B219" s="723" t="str">
        <f>+B16</f>
        <v>-</v>
      </c>
      <c r="C219" s="725" t="s">
        <v>29</v>
      </c>
      <c r="D219" s="723" t="s">
        <v>1153</v>
      </c>
      <c r="E219" s="726" t="s">
        <v>29</v>
      </c>
      <c r="F219" s="726" t="s">
        <v>29</v>
      </c>
      <c r="G219" s="726" t="s">
        <v>29</v>
      </c>
      <c r="H219" s="726" t="s">
        <v>29</v>
      </c>
      <c r="I219" s="726" t="s">
        <v>29</v>
      </c>
      <c r="J219" s="726" t="s">
        <v>29</v>
      </c>
      <c r="K219" s="726" t="s">
        <v>29</v>
      </c>
      <c r="L219" s="726" t="s">
        <v>29</v>
      </c>
      <c r="M219" s="727" t="s">
        <v>29</v>
      </c>
      <c r="O219" s="873"/>
    </row>
    <row r="220" spans="1:15" s="926" customFormat="1" ht="14.4" customHeight="1" x14ac:dyDescent="0.2">
      <c r="A220" s="357" t="s">
        <v>1206</v>
      </c>
      <c r="B220" s="728" t="s">
        <v>208</v>
      </c>
      <c r="C220" s="729" t="s">
        <v>68</v>
      </c>
      <c r="D220" s="729"/>
      <c r="E220" s="730" t="s">
        <v>29</v>
      </c>
      <c r="F220" s="530"/>
      <c r="G220" s="731">
        <f>+F226</f>
        <v>0</v>
      </c>
      <c r="H220" s="731">
        <f t="shared" ref="H220" si="84">+G226</f>
        <v>0</v>
      </c>
      <c r="I220" s="731">
        <f t="shared" ref="I220" si="85">+H226</f>
        <v>0</v>
      </c>
      <c r="J220" s="731">
        <f t="shared" ref="J220" si="86">+I226</f>
        <v>0</v>
      </c>
      <c r="K220" s="731">
        <f t="shared" ref="K220" si="87">+J226</f>
        <v>0</v>
      </c>
      <c r="L220" s="731">
        <f t="shared" ref="L220" si="88">+K226</f>
        <v>0</v>
      </c>
      <c r="M220" s="732">
        <f t="shared" ref="M220" si="89">+L226</f>
        <v>0</v>
      </c>
      <c r="O220" s="873"/>
    </row>
    <row r="221" spans="1:15" s="926" customFormat="1" ht="59.4" customHeight="1" x14ac:dyDescent="0.2">
      <c r="A221" s="357" t="s">
        <v>1207</v>
      </c>
      <c r="B221" s="728" t="s">
        <v>209</v>
      </c>
      <c r="C221" s="729" t="s">
        <v>68</v>
      </c>
      <c r="D221" s="728" t="s">
        <v>1338</v>
      </c>
      <c r="E221" s="730" t="s">
        <v>29</v>
      </c>
      <c r="F221" s="531"/>
      <c r="G221" s="531"/>
      <c r="H221" s="531"/>
      <c r="I221" s="531"/>
      <c r="J221" s="531"/>
      <c r="K221" s="531"/>
      <c r="L221" s="531"/>
      <c r="M221" s="532"/>
      <c r="O221" s="873"/>
    </row>
    <row r="222" spans="1:15" s="926" customFormat="1" ht="28.2" customHeight="1" x14ac:dyDescent="0.2">
      <c r="A222" s="357" t="s">
        <v>1208</v>
      </c>
      <c r="B222" s="728" t="s">
        <v>210</v>
      </c>
      <c r="C222" s="729" t="s">
        <v>59</v>
      </c>
      <c r="D222" s="728"/>
      <c r="E222" s="586"/>
      <c r="F222" s="730" t="s">
        <v>29</v>
      </c>
      <c r="G222" s="730" t="s">
        <v>29</v>
      </c>
      <c r="H222" s="730" t="s">
        <v>29</v>
      </c>
      <c r="I222" s="730" t="s">
        <v>29</v>
      </c>
      <c r="J222" s="730" t="s">
        <v>29</v>
      </c>
      <c r="K222" s="730" t="s">
        <v>29</v>
      </c>
      <c r="L222" s="730" t="s">
        <v>29</v>
      </c>
      <c r="M222" s="733" t="s">
        <v>29</v>
      </c>
      <c r="O222" s="873"/>
    </row>
    <row r="223" spans="1:15" s="926" customFormat="1" ht="28.2" customHeight="1" x14ac:dyDescent="0.2">
      <c r="A223" s="357" t="s">
        <v>1209</v>
      </c>
      <c r="B223" s="728" t="s">
        <v>211</v>
      </c>
      <c r="C223" s="729" t="s">
        <v>68</v>
      </c>
      <c r="D223" s="728" t="s">
        <v>212</v>
      </c>
      <c r="E223" s="730" t="s">
        <v>29</v>
      </c>
      <c r="F223" s="531"/>
      <c r="G223" s="531"/>
      <c r="H223" s="531"/>
      <c r="I223" s="531"/>
      <c r="J223" s="531"/>
      <c r="K223" s="531"/>
      <c r="L223" s="531"/>
      <c r="M223" s="532"/>
      <c r="O223" s="873"/>
    </row>
    <row r="224" spans="1:15" s="926" customFormat="1" ht="14.4" customHeight="1" x14ac:dyDescent="0.2">
      <c r="A224" s="357" t="s">
        <v>1210</v>
      </c>
      <c r="B224" s="728" t="s">
        <v>213</v>
      </c>
      <c r="C224" s="729" t="s">
        <v>68</v>
      </c>
      <c r="D224" s="728"/>
      <c r="E224" s="730" t="s">
        <v>29</v>
      </c>
      <c r="F224" s="531"/>
      <c r="G224" s="531"/>
      <c r="H224" s="531"/>
      <c r="I224" s="531"/>
      <c r="J224" s="531"/>
      <c r="K224" s="531"/>
      <c r="L224" s="531"/>
      <c r="M224" s="532"/>
      <c r="O224" s="873"/>
    </row>
    <row r="225" spans="1:15" s="926" customFormat="1" ht="14.4" customHeight="1" x14ac:dyDescent="0.2">
      <c r="A225" s="357" t="s">
        <v>1211</v>
      </c>
      <c r="B225" s="728" t="s">
        <v>214</v>
      </c>
      <c r="C225" s="729" t="s">
        <v>68</v>
      </c>
      <c r="D225" s="728"/>
      <c r="E225" s="730" t="s">
        <v>29</v>
      </c>
      <c r="F225" s="531"/>
      <c r="G225" s="531"/>
      <c r="H225" s="531"/>
      <c r="I225" s="531"/>
      <c r="J225" s="531"/>
      <c r="K225" s="531"/>
      <c r="L225" s="531"/>
      <c r="M225" s="532"/>
      <c r="O225" s="873"/>
    </row>
    <row r="226" spans="1:15" s="926" customFormat="1" ht="28.8" customHeight="1" x14ac:dyDescent="0.2">
      <c r="A226" s="357" t="s">
        <v>1212</v>
      </c>
      <c r="B226" s="728" t="s">
        <v>215</v>
      </c>
      <c r="C226" s="729" t="s">
        <v>68</v>
      </c>
      <c r="D226" s="728"/>
      <c r="E226" s="730" t="s">
        <v>29</v>
      </c>
      <c r="F226" s="734">
        <f>+F220+F221-F225-F223+F224</f>
        <v>0</v>
      </c>
      <c r="G226" s="734">
        <f>+G220+G221-G225-G223-G224</f>
        <v>0</v>
      </c>
      <c r="H226" s="734">
        <f t="shared" ref="H226:M226" si="90">+H220+H221-H225-H223-H224</f>
        <v>0</v>
      </c>
      <c r="I226" s="734">
        <f t="shared" si="90"/>
        <v>0</v>
      </c>
      <c r="J226" s="734">
        <f t="shared" si="90"/>
        <v>0</v>
      </c>
      <c r="K226" s="734">
        <f t="shared" si="90"/>
        <v>0</v>
      </c>
      <c r="L226" s="734">
        <f t="shared" si="90"/>
        <v>0</v>
      </c>
      <c r="M226" s="735">
        <f t="shared" si="90"/>
        <v>0</v>
      </c>
      <c r="O226" s="873"/>
    </row>
    <row r="227" spans="1:15" s="926" customFormat="1" ht="41.4" customHeight="1" x14ac:dyDescent="0.2">
      <c r="A227" s="357" t="s">
        <v>1213</v>
      </c>
      <c r="B227" s="728" t="s">
        <v>216</v>
      </c>
      <c r="C227" s="729" t="s">
        <v>144</v>
      </c>
      <c r="D227" s="728"/>
      <c r="E227" s="585"/>
      <c r="F227" s="730" t="s">
        <v>29</v>
      </c>
      <c r="G227" s="730" t="s">
        <v>29</v>
      </c>
      <c r="H227" s="730" t="s">
        <v>29</v>
      </c>
      <c r="I227" s="730" t="s">
        <v>29</v>
      </c>
      <c r="J227" s="730" t="s">
        <v>29</v>
      </c>
      <c r="K227" s="730" t="s">
        <v>29</v>
      </c>
      <c r="L227" s="730" t="s">
        <v>29</v>
      </c>
      <c r="M227" s="733" t="s">
        <v>29</v>
      </c>
      <c r="O227" s="873"/>
    </row>
    <row r="228" spans="1:15" s="926" customFormat="1" ht="28.8" customHeight="1" x14ac:dyDescent="0.2">
      <c r="A228" s="357" t="s">
        <v>1214</v>
      </c>
      <c r="B228" s="728" t="s">
        <v>217</v>
      </c>
      <c r="C228" s="729" t="s">
        <v>68</v>
      </c>
      <c r="D228" s="728"/>
      <c r="E228" s="730" t="s">
        <v>29</v>
      </c>
      <c r="F228" s="734">
        <f t="shared" ref="F228:M228" si="91">F224*$E227</f>
        <v>0</v>
      </c>
      <c r="G228" s="734">
        <f t="shared" si="91"/>
        <v>0</v>
      </c>
      <c r="H228" s="734">
        <f t="shared" si="91"/>
        <v>0</v>
      </c>
      <c r="I228" s="734">
        <f t="shared" si="91"/>
        <v>0</v>
      </c>
      <c r="J228" s="734">
        <f t="shared" si="91"/>
        <v>0</v>
      </c>
      <c r="K228" s="734">
        <f t="shared" si="91"/>
        <v>0</v>
      </c>
      <c r="L228" s="734">
        <f t="shared" si="91"/>
        <v>0</v>
      </c>
      <c r="M228" s="735">
        <f t="shared" si="91"/>
        <v>0</v>
      </c>
      <c r="O228" s="873"/>
    </row>
    <row r="229" spans="1:15" s="926" customFormat="1" ht="32.4" customHeight="1" x14ac:dyDescent="0.2">
      <c r="A229" s="357" t="s">
        <v>1215</v>
      </c>
      <c r="B229" s="728" t="s">
        <v>218</v>
      </c>
      <c r="C229" s="729" t="s">
        <v>68</v>
      </c>
      <c r="D229" s="728"/>
      <c r="E229" s="730" t="s">
        <v>29</v>
      </c>
      <c r="F229" s="719"/>
      <c r="G229" s="719"/>
      <c r="H229" s="719"/>
      <c r="I229" s="719"/>
      <c r="J229" s="719"/>
      <c r="K229" s="719"/>
      <c r="L229" s="719"/>
      <c r="M229" s="720"/>
      <c r="O229" s="873"/>
    </row>
    <row r="230" spans="1:15" s="926" customFormat="1" ht="32.4" customHeight="1" thickBot="1" x14ac:dyDescent="0.25">
      <c r="A230" s="736"/>
      <c r="B230" s="737"/>
      <c r="C230" s="738"/>
      <c r="D230" s="737"/>
      <c r="E230" s="739"/>
      <c r="F230" s="721"/>
      <c r="G230" s="721"/>
      <c r="H230" s="721"/>
      <c r="I230" s="721"/>
      <c r="J230" s="721"/>
      <c r="K230" s="721"/>
      <c r="L230" s="721"/>
      <c r="M230" s="722"/>
      <c r="O230" s="873"/>
    </row>
    <row r="231" spans="1:15" s="926" customFormat="1" ht="29.4" customHeight="1" x14ac:dyDescent="0.2">
      <c r="A231" s="540" t="s">
        <v>1216</v>
      </c>
      <c r="B231" s="522" t="s">
        <v>219</v>
      </c>
      <c r="C231" s="289" t="s">
        <v>68</v>
      </c>
      <c r="D231" s="522" t="s">
        <v>1082</v>
      </c>
      <c r="E231" s="453"/>
      <c r="F231" s="543">
        <f t="shared" ref="F231:M231" si="92">SUMIFS(F:F,$B:$B,"Dotacija, susijusi su turtu, metų pabaigoje")+F119</f>
        <v>0</v>
      </c>
      <c r="G231" s="543">
        <f t="shared" si="92"/>
        <v>0</v>
      </c>
      <c r="H231" s="543">
        <f t="shared" si="92"/>
        <v>0</v>
      </c>
      <c r="I231" s="543">
        <f t="shared" si="92"/>
        <v>0</v>
      </c>
      <c r="J231" s="543">
        <f t="shared" si="92"/>
        <v>0</v>
      </c>
      <c r="K231" s="543">
        <f t="shared" si="92"/>
        <v>0</v>
      </c>
      <c r="L231" s="543">
        <f t="shared" si="92"/>
        <v>0</v>
      </c>
      <c r="M231" s="544">
        <f t="shared" si="92"/>
        <v>0</v>
      </c>
      <c r="O231" s="873"/>
    </row>
    <row r="232" spans="1:15" s="926" customFormat="1" ht="30" customHeight="1" thickBot="1" x14ac:dyDescent="0.25">
      <c r="A232" s="541" t="s">
        <v>1217</v>
      </c>
      <c r="B232" s="536" t="s">
        <v>220</v>
      </c>
      <c r="C232" s="295" t="s">
        <v>68</v>
      </c>
      <c r="D232" s="536" t="s">
        <v>1081</v>
      </c>
      <c r="E232" s="537"/>
      <c r="F232" s="545">
        <f t="shared" ref="F232:M232" si="93">SUMIFS(F:F,$B:$B,"Dotacijos, susijusios su turtu, panaudojimas")+F118</f>
        <v>0</v>
      </c>
      <c r="G232" s="545">
        <f t="shared" si="93"/>
        <v>0</v>
      </c>
      <c r="H232" s="545">
        <f t="shared" si="93"/>
        <v>0</v>
      </c>
      <c r="I232" s="545">
        <f t="shared" si="93"/>
        <v>0</v>
      </c>
      <c r="J232" s="545">
        <f t="shared" si="93"/>
        <v>0</v>
      </c>
      <c r="K232" s="545">
        <f t="shared" si="93"/>
        <v>0</v>
      </c>
      <c r="L232" s="545">
        <f t="shared" si="93"/>
        <v>0</v>
      </c>
      <c r="M232" s="546">
        <f t="shared" si="93"/>
        <v>0</v>
      </c>
      <c r="O232" s="873"/>
    </row>
    <row r="233" spans="1:15" s="467" customFormat="1" ht="14.4" customHeight="1" x14ac:dyDescent="0.2">
      <c r="A233" s="359"/>
      <c r="B233" s="307"/>
      <c r="C233" s="308"/>
      <c r="D233" s="307"/>
      <c r="E233" s="511"/>
      <c r="O233" s="928"/>
    </row>
    <row r="234" spans="1:15" s="467" customFormat="1" ht="14.4" customHeight="1" x14ac:dyDescent="0.2">
      <c r="A234" s="359"/>
      <c r="B234" s="307"/>
      <c r="C234" s="308"/>
      <c r="D234" s="307"/>
      <c r="E234" s="511"/>
      <c r="O234" s="928"/>
    </row>
    <row r="235" spans="1:15" s="467" customFormat="1" ht="14.4" customHeight="1" x14ac:dyDescent="0.2">
      <c r="A235" s="359"/>
      <c r="B235" s="307"/>
      <c r="C235" s="308"/>
      <c r="D235" s="307"/>
      <c r="E235" s="511"/>
      <c r="O235" s="928"/>
    </row>
    <row r="236" spans="1:15" s="467" customFormat="1" ht="14.4" customHeight="1" x14ac:dyDescent="0.2">
      <c r="A236" s="359"/>
      <c r="B236" s="307"/>
      <c r="C236" s="308"/>
      <c r="D236" s="307"/>
      <c r="E236" s="511"/>
      <c r="O236" s="928"/>
    </row>
    <row r="237" spans="1:15" s="467" customFormat="1" ht="14.4" customHeight="1" x14ac:dyDescent="0.2">
      <c r="A237" s="359"/>
      <c r="B237" s="307"/>
      <c r="C237" s="308"/>
      <c r="D237" s="307"/>
      <c r="E237" s="511"/>
      <c r="O237" s="928"/>
    </row>
    <row r="238" spans="1:15" s="467" customFormat="1" ht="14.4" customHeight="1" x14ac:dyDescent="0.2">
      <c r="A238" s="359"/>
      <c r="B238" s="307"/>
      <c r="C238" s="308"/>
      <c r="D238" s="307"/>
      <c r="E238" s="511"/>
      <c r="O238" s="928"/>
    </row>
    <row r="239" spans="1:15" s="467" customFormat="1" ht="14.4" customHeight="1" x14ac:dyDescent="0.2">
      <c r="A239" s="359"/>
      <c r="B239" s="307"/>
      <c r="C239" s="308"/>
      <c r="D239" s="307"/>
      <c r="E239" s="511"/>
      <c r="O239" s="928"/>
    </row>
    <row r="240" spans="1:15" s="467" customFormat="1" ht="14.4" customHeight="1" x14ac:dyDescent="0.2">
      <c r="A240" s="359"/>
      <c r="B240" s="307"/>
      <c r="C240" s="307"/>
      <c r="D240" s="307"/>
      <c r="E240" s="511"/>
      <c r="O240" s="928"/>
    </row>
    <row r="241" spans="1:15" s="467" customFormat="1" ht="14.4" customHeight="1" x14ac:dyDescent="0.2">
      <c r="A241" s="359"/>
      <c r="B241" s="307"/>
      <c r="C241" s="307"/>
      <c r="D241" s="307"/>
      <c r="E241" s="511"/>
      <c r="O241" s="928"/>
    </row>
    <row r="242" spans="1:15" s="467" customFormat="1" ht="14.4" customHeight="1" x14ac:dyDescent="0.2">
      <c r="A242" s="359"/>
      <c r="B242" s="307"/>
      <c r="C242" s="307"/>
      <c r="D242" s="307"/>
      <c r="E242" s="511"/>
      <c r="O242" s="928"/>
    </row>
    <row r="243" spans="1:15" s="467" customFormat="1" ht="14.4" customHeight="1" x14ac:dyDescent="0.2">
      <c r="A243" s="359"/>
      <c r="B243" s="307"/>
      <c r="C243" s="307"/>
      <c r="D243" s="307"/>
      <c r="E243" s="511"/>
      <c r="O243" s="928"/>
    </row>
    <row r="244" spans="1:15" s="467" customFormat="1" ht="14.4" customHeight="1" x14ac:dyDescent="0.2">
      <c r="A244" s="359"/>
      <c r="B244" s="307"/>
      <c r="C244" s="307"/>
      <c r="D244" s="307"/>
      <c r="O244" s="928"/>
    </row>
    <row r="245" spans="1:15" s="467" customFormat="1" ht="14.4" customHeight="1" x14ac:dyDescent="0.2">
      <c r="A245" s="359"/>
      <c r="B245" s="307"/>
      <c r="C245" s="307"/>
      <c r="D245" s="307"/>
      <c r="O245" s="928"/>
    </row>
    <row r="246" spans="1:15" s="467" customFormat="1" ht="14.4" customHeight="1" x14ac:dyDescent="0.2">
      <c r="A246" s="359"/>
      <c r="B246" s="307"/>
      <c r="C246" s="307"/>
      <c r="D246" s="307"/>
      <c r="O246" s="928"/>
    </row>
    <row r="247" spans="1:15" s="467" customFormat="1" ht="14.4" customHeight="1" x14ac:dyDescent="0.2">
      <c r="A247" s="359"/>
      <c r="B247" s="307"/>
      <c r="C247" s="307"/>
      <c r="D247" s="307"/>
      <c r="O247" s="928"/>
    </row>
    <row r="248" spans="1:15" s="467" customFormat="1" ht="14.4" customHeight="1" x14ac:dyDescent="0.2">
      <c r="A248" s="359"/>
      <c r="B248" s="307"/>
      <c r="C248" s="307"/>
      <c r="D248" s="307"/>
      <c r="O248" s="928"/>
    </row>
    <row r="249" spans="1:15" s="467" customFormat="1" ht="14.4" customHeight="1" x14ac:dyDescent="0.2">
      <c r="A249" s="359"/>
      <c r="B249" s="307"/>
      <c r="C249" s="307"/>
      <c r="D249" s="307"/>
      <c r="O249" s="928"/>
    </row>
    <row r="250" spans="1:15" s="467" customFormat="1" ht="14.4" customHeight="1" x14ac:dyDescent="0.2">
      <c r="A250" s="359"/>
      <c r="B250" s="307"/>
      <c r="C250" s="307"/>
      <c r="D250" s="307"/>
      <c r="O250" s="928"/>
    </row>
    <row r="251" spans="1:15" s="467" customFormat="1" ht="14.4" customHeight="1" x14ac:dyDescent="0.2">
      <c r="A251" s="359"/>
      <c r="B251" s="307"/>
      <c r="C251" s="307"/>
      <c r="D251" s="307"/>
      <c r="O251" s="928"/>
    </row>
    <row r="252" spans="1:15" s="467" customFormat="1" ht="14.4" customHeight="1" x14ac:dyDescent="0.2">
      <c r="A252" s="359"/>
      <c r="B252" s="307"/>
      <c r="C252" s="307"/>
      <c r="D252" s="307"/>
      <c r="O252" s="928"/>
    </row>
    <row r="253" spans="1:15" s="467" customFormat="1" ht="14.4" customHeight="1" x14ac:dyDescent="0.2">
      <c r="A253" s="359"/>
      <c r="B253" s="307"/>
      <c r="C253" s="307"/>
      <c r="D253" s="307"/>
      <c r="O253" s="928"/>
    </row>
    <row r="254" spans="1:15" s="467" customFormat="1" ht="14.4" customHeight="1" x14ac:dyDescent="0.2">
      <c r="A254" s="359"/>
      <c r="B254" s="307"/>
      <c r="C254" s="307"/>
      <c r="D254" s="307"/>
      <c r="O254" s="928"/>
    </row>
  </sheetData>
  <sheetProtection algorithmName="SHA-512" hashValue="Zy4NQRq/UbVntk59yMO3cvmc8yg3qw/bjYOUV1ylUDkM7VbnbNZfNrH6la95FJQIKz0mWJKouU9iJciMHs+5eQ==" saltValue="30pRY8UPZBNQ+pI7dpTGbQ==" spinCount="100000" sheet="1" formatCells="0" insertRows="0"/>
  <mergeCells count="420">
    <mergeCell ref="J81:K81"/>
    <mergeCell ref="L81:M81"/>
    <mergeCell ref="D79:E79"/>
    <mergeCell ref="F79:G79"/>
    <mergeCell ref="J79:K79"/>
    <mergeCell ref="L79:M79"/>
    <mergeCell ref="D80:E80"/>
    <mergeCell ref="F80:G80"/>
    <mergeCell ref="H80:I80"/>
    <mergeCell ref="J80:K80"/>
    <mergeCell ref="L80:M80"/>
    <mergeCell ref="D81:E81"/>
    <mergeCell ref="J77:K77"/>
    <mergeCell ref="L77:M77"/>
    <mergeCell ref="B78:C78"/>
    <mergeCell ref="D78:E78"/>
    <mergeCell ref="F78:G78"/>
    <mergeCell ref="J78:K78"/>
    <mergeCell ref="L78:M78"/>
    <mergeCell ref="J75:K75"/>
    <mergeCell ref="L75:M75"/>
    <mergeCell ref="B76:C76"/>
    <mergeCell ref="D76:E76"/>
    <mergeCell ref="F76:G76"/>
    <mergeCell ref="J76:K76"/>
    <mergeCell ref="L76:M76"/>
    <mergeCell ref="H76:I76"/>
    <mergeCell ref="B75:C75"/>
    <mergeCell ref="D75:E75"/>
    <mergeCell ref="F75:G75"/>
    <mergeCell ref="B72:C72"/>
    <mergeCell ref="F72:G72"/>
    <mergeCell ref="J72:K72"/>
    <mergeCell ref="L72:M72"/>
    <mergeCell ref="B74:C74"/>
    <mergeCell ref="D74:E74"/>
    <mergeCell ref="F74:G74"/>
    <mergeCell ref="J74:K74"/>
    <mergeCell ref="L74:M74"/>
    <mergeCell ref="H72:I72"/>
    <mergeCell ref="D72:E72"/>
    <mergeCell ref="B70:C70"/>
    <mergeCell ref="D70:E70"/>
    <mergeCell ref="F70:G70"/>
    <mergeCell ref="J70:K70"/>
    <mergeCell ref="L70:M70"/>
    <mergeCell ref="D71:E71"/>
    <mergeCell ref="F71:G71"/>
    <mergeCell ref="H71:I71"/>
    <mergeCell ref="J71:K71"/>
    <mergeCell ref="L71:M71"/>
    <mergeCell ref="H70:I70"/>
    <mergeCell ref="J68:K68"/>
    <mergeCell ref="L68:M68"/>
    <mergeCell ref="B69:C69"/>
    <mergeCell ref="D69:E69"/>
    <mergeCell ref="F69:G69"/>
    <mergeCell ref="J69:K69"/>
    <mergeCell ref="L69:M69"/>
    <mergeCell ref="F66:G66"/>
    <mergeCell ref="J66:K66"/>
    <mergeCell ref="L66:M66"/>
    <mergeCell ref="B67:C67"/>
    <mergeCell ref="D67:E67"/>
    <mergeCell ref="F67:G67"/>
    <mergeCell ref="J67:K67"/>
    <mergeCell ref="L67:M67"/>
    <mergeCell ref="B66:C66"/>
    <mergeCell ref="D66:E66"/>
    <mergeCell ref="H67:I67"/>
    <mergeCell ref="H68:I68"/>
    <mergeCell ref="H69:I69"/>
    <mergeCell ref="B68:C68"/>
    <mergeCell ref="D68:E68"/>
    <mergeCell ref="F68:G68"/>
    <mergeCell ref="H66:I66"/>
    <mergeCell ref="J63:K63"/>
    <mergeCell ref="L63:M63"/>
    <mergeCell ref="B65:C65"/>
    <mergeCell ref="D65:E65"/>
    <mergeCell ref="F65:G65"/>
    <mergeCell ref="J65:K65"/>
    <mergeCell ref="L65:M65"/>
    <mergeCell ref="J61:K61"/>
    <mergeCell ref="L61:M61"/>
    <mergeCell ref="D62:E62"/>
    <mergeCell ref="F62:G62"/>
    <mergeCell ref="H62:I62"/>
    <mergeCell ref="J62:K62"/>
    <mergeCell ref="L62:M62"/>
    <mergeCell ref="B63:C63"/>
    <mergeCell ref="F63:G63"/>
    <mergeCell ref="H61:I61"/>
    <mergeCell ref="H63:I63"/>
    <mergeCell ref="H65:I65"/>
    <mergeCell ref="B61:C61"/>
    <mergeCell ref="D61:E61"/>
    <mergeCell ref="F61:G61"/>
    <mergeCell ref="D63:E63"/>
    <mergeCell ref="B60:C60"/>
    <mergeCell ref="D60:E60"/>
    <mergeCell ref="F60:G60"/>
    <mergeCell ref="J60:K60"/>
    <mergeCell ref="L60:M60"/>
    <mergeCell ref="B57:C57"/>
    <mergeCell ref="D57:E57"/>
    <mergeCell ref="F57:G57"/>
    <mergeCell ref="J57:K57"/>
    <mergeCell ref="L57:M57"/>
    <mergeCell ref="B58:C58"/>
    <mergeCell ref="D58:E58"/>
    <mergeCell ref="F58:G58"/>
    <mergeCell ref="J58:K58"/>
    <mergeCell ref="L58:M58"/>
    <mergeCell ref="H58:I58"/>
    <mergeCell ref="H59:I59"/>
    <mergeCell ref="H60:I60"/>
    <mergeCell ref="B59:C59"/>
    <mergeCell ref="D59:E59"/>
    <mergeCell ref="F59:G59"/>
    <mergeCell ref="J51:K51"/>
    <mergeCell ref="L51:M51"/>
    <mergeCell ref="B52:C52"/>
    <mergeCell ref="D52:E52"/>
    <mergeCell ref="F52:G52"/>
    <mergeCell ref="J52:K52"/>
    <mergeCell ref="L52:M52"/>
    <mergeCell ref="J49:K49"/>
    <mergeCell ref="J59:K59"/>
    <mergeCell ref="L59:M59"/>
    <mergeCell ref="L54:M54"/>
    <mergeCell ref="B54:C54"/>
    <mergeCell ref="B56:C56"/>
    <mergeCell ref="D56:E56"/>
    <mergeCell ref="F56:G56"/>
    <mergeCell ref="J56:K56"/>
    <mergeCell ref="L56:M56"/>
    <mergeCell ref="H53:I53"/>
    <mergeCell ref="J53:K53"/>
    <mergeCell ref="L53:M53"/>
    <mergeCell ref="F54:G54"/>
    <mergeCell ref="J54:K54"/>
    <mergeCell ref="L49:M49"/>
    <mergeCell ref="D54:E54"/>
    <mergeCell ref="J50:K50"/>
    <mergeCell ref="L50:M50"/>
    <mergeCell ref="J47:K47"/>
    <mergeCell ref="L47:M47"/>
    <mergeCell ref="B48:C48"/>
    <mergeCell ref="D48:E48"/>
    <mergeCell ref="F48:G48"/>
    <mergeCell ref="J48:K48"/>
    <mergeCell ref="L48:M48"/>
    <mergeCell ref="B49:C49"/>
    <mergeCell ref="B50:C50"/>
    <mergeCell ref="L43:M43"/>
    <mergeCell ref="D44:E44"/>
    <mergeCell ref="F44:G44"/>
    <mergeCell ref="H44:I44"/>
    <mergeCell ref="J44:K44"/>
    <mergeCell ref="L44:M44"/>
    <mergeCell ref="F45:G45"/>
    <mergeCell ref="J45:K45"/>
    <mergeCell ref="L45:M45"/>
    <mergeCell ref="D45:E45"/>
    <mergeCell ref="L39:M39"/>
    <mergeCell ref="J40:K40"/>
    <mergeCell ref="L40:M40"/>
    <mergeCell ref="J41:K41"/>
    <mergeCell ref="L41:M41"/>
    <mergeCell ref="J42:K42"/>
    <mergeCell ref="L42:M42"/>
    <mergeCell ref="D42:E42"/>
    <mergeCell ref="F42:G42"/>
    <mergeCell ref="J38:K38"/>
    <mergeCell ref="J39:K39"/>
    <mergeCell ref="J43:K43"/>
    <mergeCell ref="D39:E39"/>
    <mergeCell ref="F39:G39"/>
    <mergeCell ref="B40:C40"/>
    <mergeCell ref="D40:E40"/>
    <mergeCell ref="F40:G40"/>
    <mergeCell ref="B41:C41"/>
    <mergeCell ref="D41:E41"/>
    <mergeCell ref="F41:G41"/>
    <mergeCell ref="H38:I38"/>
    <mergeCell ref="H39:I39"/>
    <mergeCell ref="H40:I40"/>
    <mergeCell ref="H41:I41"/>
    <mergeCell ref="H42:I42"/>
    <mergeCell ref="B38:C38"/>
    <mergeCell ref="D38:E38"/>
    <mergeCell ref="F38:G38"/>
    <mergeCell ref="B43:C43"/>
    <mergeCell ref="D43:E43"/>
    <mergeCell ref="F43:G43"/>
    <mergeCell ref="J35:K35"/>
    <mergeCell ref="L35:M35"/>
    <mergeCell ref="A112:A113"/>
    <mergeCell ref="B39:C39"/>
    <mergeCell ref="B42:C42"/>
    <mergeCell ref="B47:C47"/>
    <mergeCell ref="B112:B113"/>
    <mergeCell ref="G112:M112"/>
    <mergeCell ref="H81:I81"/>
    <mergeCell ref="B81:C81"/>
    <mergeCell ref="F81:G81"/>
    <mergeCell ref="H77:I77"/>
    <mergeCell ref="H78:I78"/>
    <mergeCell ref="H79:I79"/>
    <mergeCell ref="B77:C77"/>
    <mergeCell ref="D77:E77"/>
    <mergeCell ref="F77:G77"/>
    <mergeCell ref="B79:C79"/>
    <mergeCell ref="H74:I74"/>
    <mergeCell ref="H75:I75"/>
    <mergeCell ref="J36:K36"/>
    <mergeCell ref="L36:M36"/>
    <mergeCell ref="B36:C36"/>
    <mergeCell ref="L38:M38"/>
    <mergeCell ref="H52:I52"/>
    <mergeCell ref="H54:I54"/>
    <mergeCell ref="H56:I56"/>
    <mergeCell ref="H57:I57"/>
    <mergeCell ref="D53:E53"/>
    <mergeCell ref="F53:G53"/>
    <mergeCell ref="H49:I49"/>
    <mergeCell ref="H50:I50"/>
    <mergeCell ref="H51:I51"/>
    <mergeCell ref="D49:E49"/>
    <mergeCell ref="F49:G49"/>
    <mergeCell ref="D51:E51"/>
    <mergeCell ref="F51:G51"/>
    <mergeCell ref="D50:E50"/>
    <mergeCell ref="F50:G50"/>
    <mergeCell ref="B14:F14"/>
    <mergeCell ref="B15:F15"/>
    <mergeCell ref="B16:F16"/>
    <mergeCell ref="B35:C35"/>
    <mergeCell ref="F35:G35"/>
    <mergeCell ref="D36:E36"/>
    <mergeCell ref="F36:G36"/>
    <mergeCell ref="D35:E35"/>
    <mergeCell ref="B17:F17"/>
    <mergeCell ref="B18:F18"/>
    <mergeCell ref="B19:F19"/>
    <mergeCell ref="B20:F20"/>
    <mergeCell ref="B21:F21"/>
    <mergeCell ref="B22:F22"/>
    <mergeCell ref="B26:F26"/>
    <mergeCell ref="B27:F27"/>
    <mergeCell ref="B28:F28"/>
    <mergeCell ref="B29:F29"/>
    <mergeCell ref="B30:F30"/>
    <mergeCell ref="B31:F31"/>
    <mergeCell ref="B23:F23"/>
    <mergeCell ref="B24:F24"/>
    <mergeCell ref="B25:F25"/>
    <mergeCell ref="B32:F32"/>
    <mergeCell ref="B8:F8"/>
    <mergeCell ref="B9:F9"/>
    <mergeCell ref="B10:F10"/>
    <mergeCell ref="B11:F11"/>
    <mergeCell ref="B12:F12"/>
    <mergeCell ref="B13:F13"/>
    <mergeCell ref="B6:F6"/>
    <mergeCell ref="I4:L4"/>
    <mergeCell ref="M4:M5"/>
    <mergeCell ref="B4:F5"/>
    <mergeCell ref="B7:F7"/>
    <mergeCell ref="B83:C83"/>
    <mergeCell ref="D83:E83"/>
    <mergeCell ref="F83:G83"/>
    <mergeCell ref="H83:I83"/>
    <mergeCell ref="J83:K83"/>
    <mergeCell ref="L83:M83"/>
    <mergeCell ref="B84:C84"/>
    <mergeCell ref="D84:E84"/>
    <mergeCell ref="F84:G84"/>
    <mergeCell ref="H84:I84"/>
    <mergeCell ref="J84:K84"/>
    <mergeCell ref="L84:M84"/>
    <mergeCell ref="H35:I35"/>
    <mergeCell ref="H36:I36"/>
    <mergeCell ref="B51:C51"/>
    <mergeCell ref="H43:I43"/>
    <mergeCell ref="H45:I45"/>
    <mergeCell ref="H47:I47"/>
    <mergeCell ref="H48:I48"/>
    <mergeCell ref="D47:E47"/>
    <mergeCell ref="F47:G47"/>
    <mergeCell ref="B85:C85"/>
    <mergeCell ref="D85:E85"/>
    <mergeCell ref="F85:G85"/>
    <mergeCell ref="H85:I85"/>
    <mergeCell ref="J85:K85"/>
    <mergeCell ref="L85:M85"/>
    <mergeCell ref="B86:C86"/>
    <mergeCell ref="D86:E86"/>
    <mergeCell ref="F86:G86"/>
    <mergeCell ref="H86:I86"/>
    <mergeCell ref="J86:K86"/>
    <mergeCell ref="L86:M86"/>
    <mergeCell ref="B87:C87"/>
    <mergeCell ref="D87:E87"/>
    <mergeCell ref="F87:G87"/>
    <mergeCell ref="H87:I87"/>
    <mergeCell ref="J87:K87"/>
    <mergeCell ref="L87:M87"/>
    <mergeCell ref="B88:C88"/>
    <mergeCell ref="D88:E88"/>
    <mergeCell ref="F88:G88"/>
    <mergeCell ref="H88:I88"/>
    <mergeCell ref="J88:K88"/>
    <mergeCell ref="L88:M88"/>
    <mergeCell ref="D89:E89"/>
    <mergeCell ref="F89:G89"/>
    <mergeCell ref="H89:I89"/>
    <mergeCell ref="J89:K89"/>
    <mergeCell ref="L89:M89"/>
    <mergeCell ref="B90:C90"/>
    <mergeCell ref="D90:E90"/>
    <mergeCell ref="F90:G90"/>
    <mergeCell ref="H90:I90"/>
    <mergeCell ref="J90:K90"/>
    <mergeCell ref="L90:M90"/>
    <mergeCell ref="B92:C92"/>
    <mergeCell ref="D92:E92"/>
    <mergeCell ref="F92:G92"/>
    <mergeCell ref="H92:I92"/>
    <mergeCell ref="J92:K92"/>
    <mergeCell ref="L92:M92"/>
    <mergeCell ref="B93:C93"/>
    <mergeCell ref="D93:E93"/>
    <mergeCell ref="F93:G93"/>
    <mergeCell ref="H93:I93"/>
    <mergeCell ref="J93:K93"/>
    <mergeCell ref="L93:M93"/>
    <mergeCell ref="B94:C94"/>
    <mergeCell ref="D94:E94"/>
    <mergeCell ref="F94:G94"/>
    <mergeCell ref="H94:I94"/>
    <mergeCell ref="J94:K94"/>
    <mergeCell ref="L94:M94"/>
    <mergeCell ref="B95:C95"/>
    <mergeCell ref="D95:E95"/>
    <mergeCell ref="F95:G95"/>
    <mergeCell ref="H95:I95"/>
    <mergeCell ref="J95:K95"/>
    <mergeCell ref="L95:M95"/>
    <mergeCell ref="B96:C96"/>
    <mergeCell ref="D96:E96"/>
    <mergeCell ref="F96:G96"/>
    <mergeCell ref="H96:I96"/>
    <mergeCell ref="J96:K96"/>
    <mergeCell ref="L96:M96"/>
    <mergeCell ref="B97:C97"/>
    <mergeCell ref="D97:E97"/>
    <mergeCell ref="F97:G97"/>
    <mergeCell ref="H97:I97"/>
    <mergeCell ref="J97:K97"/>
    <mergeCell ref="L97:M97"/>
    <mergeCell ref="D98:E98"/>
    <mergeCell ref="F98:G98"/>
    <mergeCell ref="H98:I98"/>
    <mergeCell ref="J98:K98"/>
    <mergeCell ref="L98:M98"/>
    <mergeCell ref="B99:C99"/>
    <mergeCell ref="D99:E99"/>
    <mergeCell ref="F99:G99"/>
    <mergeCell ref="H99:I99"/>
    <mergeCell ref="J99:K99"/>
    <mergeCell ref="L99:M99"/>
    <mergeCell ref="B101:C101"/>
    <mergeCell ref="D101:E101"/>
    <mergeCell ref="F101:G101"/>
    <mergeCell ref="H101:I101"/>
    <mergeCell ref="J101:K101"/>
    <mergeCell ref="L101:M101"/>
    <mergeCell ref="B102:C102"/>
    <mergeCell ref="D102:E102"/>
    <mergeCell ref="F102:G102"/>
    <mergeCell ref="H102:I102"/>
    <mergeCell ref="J102:K102"/>
    <mergeCell ref="L102:M102"/>
    <mergeCell ref="B103:C103"/>
    <mergeCell ref="D103:E103"/>
    <mergeCell ref="F103:G103"/>
    <mergeCell ref="H103:I103"/>
    <mergeCell ref="J103:K103"/>
    <mergeCell ref="L103:M103"/>
    <mergeCell ref="B104:C104"/>
    <mergeCell ref="D104:E104"/>
    <mergeCell ref="F104:G104"/>
    <mergeCell ref="H104:I104"/>
    <mergeCell ref="J104:K104"/>
    <mergeCell ref="L104:M104"/>
    <mergeCell ref="B105:C105"/>
    <mergeCell ref="D105:E105"/>
    <mergeCell ref="F105:G105"/>
    <mergeCell ref="H105:I105"/>
    <mergeCell ref="J105:K105"/>
    <mergeCell ref="L105:M105"/>
    <mergeCell ref="B106:C106"/>
    <mergeCell ref="D106:E106"/>
    <mergeCell ref="F106:G106"/>
    <mergeCell ref="H106:I106"/>
    <mergeCell ref="J106:K106"/>
    <mergeCell ref="L106:M106"/>
    <mergeCell ref="D107:E107"/>
    <mergeCell ref="F107:G107"/>
    <mergeCell ref="H107:I107"/>
    <mergeCell ref="J107:K107"/>
    <mergeCell ref="L107:M107"/>
    <mergeCell ref="B108:C108"/>
    <mergeCell ref="D108:E108"/>
    <mergeCell ref="F108:G108"/>
    <mergeCell ref="H108:I108"/>
    <mergeCell ref="J108:K108"/>
    <mergeCell ref="L108:M108"/>
  </mergeCells>
  <phoneticPr fontId="7" type="noConversion"/>
  <dataValidations xWindow="113" yWindow="771" count="2">
    <dataValidation errorStyle="information" allowBlank="1" showInputMessage="1" showErrorMessage="1" errorTitle="ĮTERPIMAS" promptTitle="ĮTERPIMAS" prompt="Nuo tuščios eilutės galima įterpti papildomas eilutes:_x000a_*Įterpiama (padauginama) 11 tuščių eilučių (tiek, kiek sudaro bloką), _x000a_*įkopijuojamas visas blokas su formulėmis (pvz., kopijuojama A218:M228 ir įterpiama (įkopijuojama) į A230 langelį)" sqref="A230" xr:uid="{DA6C0DC1-F6A2-4E48-B524-6F062C594757}"/>
    <dataValidation allowBlank="1" showInputMessage="1" showErrorMessage="1" promptTitle="ĮTERPIMAS" prompt="Nuo tuščios eilutės galima įterpti papildomas Etapo bloko eilutes:_x000a_*Įterpiama (padauginama) 9 tuščias eilutes (tiek, kiek sudaro bloką), _x000a_*įkopijuojamas visas blokas su formulėmis (pvz., kopijuojama A100:M108 ir įterpiama (įkopijuojama) į A109 langelį)" sqref="A109" xr:uid="{28CA8985-5968-4C1D-9BC3-3A304B9D86FC}"/>
  </dataValidations>
  <printOptions horizontalCentered="1"/>
  <pageMargins left="0.23622047244094491" right="0.23622047244094491" top="0.51" bottom="0.47244094488188981"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1EFF-6456-4AF4-B0E1-0B8E99367C53}">
  <dimension ref="A1:M75"/>
  <sheetViews>
    <sheetView zoomScale="140" zoomScaleNormal="140" workbookViewId="0">
      <pane ySplit="5" topLeftCell="A6" activePane="bottomLeft" state="frozen"/>
      <selection pane="bottomLeft" activeCell="D20" sqref="D20"/>
    </sheetView>
  </sheetViews>
  <sheetFormatPr defaultRowHeight="14.4" x14ac:dyDescent="0.3"/>
  <cols>
    <col min="1" max="1" width="8.88671875" style="1"/>
    <col min="2" max="2" width="34.5546875" style="312" customWidth="1"/>
    <col min="3" max="11" width="14.21875" style="1" customWidth="1"/>
    <col min="12" max="12" width="8.88671875" style="1"/>
    <col min="13" max="13" width="68.44140625" style="1" customWidth="1"/>
    <col min="14" max="16384" width="8.88671875" style="1"/>
  </cols>
  <sheetData>
    <row r="1" spans="1:13" s="2" customFormat="1" ht="19.2" customHeight="1" x14ac:dyDescent="0.3">
      <c r="A1" s="33" t="s">
        <v>292</v>
      </c>
      <c r="B1" s="382" t="s">
        <v>221</v>
      </c>
      <c r="C1" s="34"/>
      <c r="D1" s="34"/>
      <c r="E1" s="34"/>
      <c r="F1" s="34"/>
      <c r="G1" s="34"/>
      <c r="H1" s="35"/>
      <c r="I1" s="35"/>
      <c r="J1" s="35"/>
      <c r="K1" s="36"/>
      <c r="M1" s="693"/>
    </row>
    <row r="2" spans="1:13" ht="19.2" customHeight="1" x14ac:dyDescent="0.3">
      <c r="A2" s="37"/>
      <c r="B2" s="1045" t="s">
        <v>222</v>
      </c>
      <c r="C2" s="1045"/>
      <c r="D2" s="1045"/>
      <c r="E2" s="1045"/>
      <c r="F2" s="1045"/>
      <c r="G2" s="1045"/>
      <c r="H2" s="1045"/>
      <c r="I2" s="1045"/>
      <c r="J2" s="1045"/>
      <c r="K2" s="1046"/>
      <c r="M2" s="693"/>
    </row>
    <row r="3" spans="1:13" s="2" customFormat="1" ht="14.4" customHeight="1" x14ac:dyDescent="0.3">
      <c r="A3" s="21" t="s">
        <v>23</v>
      </c>
      <c r="B3" s="1033" t="s">
        <v>238</v>
      </c>
      <c r="C3" s="14" t="str">
        <f>+V!E3</f>
        <v>-</v>
      </c>
      <c r="D3" s="14" t="str">
        <f>+V!F3</f>
        <v>-</v>
      </c>
      <c r="E3" s="1049" t="s">
        <v>27</v>
      </c>
      <c r="F3" s="1050"/>
      <c r="G3" s="1050"/>
      <c r="H3" s="1050"/>
      <c r="I3" s="1050"/>
      <c r="J3" s="1050"/>
      <c r="K3" s="1051"/>
      <c r="M3" s="693"/>
    </row>
    <row r="4" spans="1:13" s="82" customFormat="1" x14ac:dyDescent="0.3">
      <c r="A4" s="22" t="s">
        <v>22</v>
      </c>
      <c r="B4" s="1034"/>
      <c r="C4" s="22" t="s">
        <v>24</v>
      </c>
      <c r="D4" s="22" t="s">
        <v>24</v>
      </c>
      <c r="E4" s="14" t="str">
        <f>+V!G4</f>
        <v>-</v>
      </c>
      <c r="F4" s="14" t="str">
        <f>+V!H4</f>
        <v>-</v>
      </c>
      <c r="G4" s="14" t="str">
        <f>+V!I4</f>
        <v>-</v>
      </c>
      <c r="H4" s="14" t="str">
        <f>+V!J4</f>
        <v>-</v>
      </c>
      <c r="I4" s="14" t="str">
        <f>+V!K4</f>
        <v>-</v>
      </c>
      <c r="J4" s="14" t="str">
        <f>+V!L4</f>
        <v>-</v>
      </c>
      <c r="K4" s="14" t="str">
        <f>+V!M4</f>
        <v>-</v>
      </c>
      <c r="M4" s="693"/>
    </row>
    <row r="5" spans="1:13" s="12" customFormat="1" ht="15" thickBot="1" x14ac:dyDescent="0.35">
      <c r="A5" s="23">
        <v>1</v>
      </c>
      <c r="B5" s="319">
        <v>2</v>
      </c>
      <c r="C5" s="23">
        <v>3</v>
      </c>
      <c r="D5" s="23">
        <v>4</v>
      </c>
      <c r="E5" s="23">
        <v>5</v>
      </c>
      <c r="F5" s="23">
        <v>6</v>
      </c>
      <c r="G5" s="23">
        <v>7</v>
      </c>
      <c r="H5" s="23">
        <v>8</v>
      </c>
      <c r="I5" s="23">
        <v>9</v>
      </c>
      <c r="J5" s="23">
        <v>10</v>
      </c>
      <c r="K5" s="23">
        <v>11</v>
      </c>
      <c r="M5" s="693"/>
    </row>
    <row r="6" spans="1:13" s="28" customFormat="1" ht="14.55" customHeight="1" thickTop="1" x14ac:dyDescent="0.3">
      <c r="A6" s="140">
        <v>1</v>
      </c>
      <c r="B6" s="383" t="s">
        <v>223</v>
      </c>
      <c r="C6" s="94"/>
      <c r="D6" s="94"/>
      <c r="E6" s="94"/>
      <c r="F6" s="94"/>
      <c r="G6" s="94"/>
      <c r="H6" s="94"/>
      <c r="I6" s="94"/>
      <c r="J6" s="94"/>
      <c r="K6" s="94"/>
      <c r="M6" s="693"/>
    </row>
    <row r="7" spans="1:13" s="28" customFormat="1" ht="14.55" customHeight="1" x14ac:dyDescent="0.3">
      <c r="A7" s="27" t="s">
        <v>686</v>
      </c>
      <c r="B7" s="325" t="s">
        <v>208</v>
      </c>
      <c r="C7" s="83"/>
      <c r="D7" s="747">
        <f t="shared" ref="D7:K7" si="0">+C10</f>
        <v>0</v>
      </c>
      <c r="E7" s="79">
        <f t="shared" si="0"/>
        <v>0</v>
      </c>
      <c r="F7" s="79">
        <f t="shared" si="0"/>
        <v>0</v>
      </c>
      <c r="G7" s="79">
        <f t="shared" si="0"/>
        <v>0</v>
      </c>
      <c r="H7" s="79">
        <f t="shared" si="0"/>
        <v>0</v>
      </c>
      <c r="I7" s="79">
        <f t="shared" si="0"/>
        <v>0</v>
      </c>
      <c r="J7" s="79">
        <f t="shared" si="0"/>
        <v>0</v>
      </c>
      <c r="K7" s="79">
        <f t="shared" si="0"/>
        <v>0</v>
      </c>
      <c r="M7" s="693"/>
    </row>
    <row r="8" spans="1:13" x14ac:dyDescent="0.3">
      <c r="A8" s="27" t="s">
        <v>700</v>
      </c>
      <c r="B8" s="325" t="s">
        <v>224</v>
      </c>
      <c r="C8" s="83"/>
      <c r="D8" s="86"/>
      <c r="E8" s="86"/>
      <c r="F8" s="86"/>
      <c r="G8" s="86"/>
      <c r="H8" s="86"/>
      <c r="I8" s="86"/>
      <c r="J8" s="86"/>
      <c r="K8" s="86"/>
      <c r="M8" s="693"/>
    </row>
    <row r="9" spans="1:13" x14ac:dyDescent="0.3">
      <c r="A9" s="27" t="s">
        <v>714</v>
      </c>
      <c r="B9" s="325" t="s">
        <v>225</v>
      </c>
      <c r="C9" s="83"/>
      <c r="D9" s="86"/>
      <c r="E9" s="86"/>
      <c r="F9" s="86"/>
      <c r="G9" s="86"/>
      <c r="H9" s="86"/>
      <c r="I9" s="86"/>
      <c r="J9" s="86"/>
      <c r="K9" s="86"/>
      <c r="M9" s="693"/>
    </row>
    <row r="10" spans="1:13" x14ac:dyDescent="0.3">
      <c r="A10" s="27" t="s">
        <v>728</v>
      </c>
      <c r="B10" s="325" t="s">
        <v>226</v>
      </c>
      <c r="C10" s="774">
        <f>SUM(C7:C8)-C9</f>
        <v>0</v>
      </c>
      <c r="D10" s="774">
        <f t="shared" ref="D10:K10" si="1">SUM(D7:D8)-D9</f>
        <v>0</v>
      </c>
      <c r="E10" s="85">
        <f t="shared" si="1"/>
        <v>0</v>
      </c>
      <c r="F10" s="85">
        <f t="shared" si="1"/>
        <v>0</v>
      </c>
      <c r="G10" s="85">
        <f t="shared" si="1"/>
        <v>0</v>
      </c>
      <c r="H10" s="85">
        <f t="shared" si="1"/>
        <v>0</v>
      </c>
      <c r="I10" s="85">
        <f t="shared" si="1"/>
        <v>0</v>
      </c>
      <c r="J10" s="85">
        <f t="shared" si="1"/>
        <v>0</v>
      </c>
      <c r="K10" s="85">
        <f t="shared" si="1"/>
        <v>0</v>
      </c>
      <c r="M10" s="693"/>
    </row>
    <row r="11" spans="1:13" x14ac:dyDescent="0.3">
      <c r="A11" s="140" t="s">
        <v>685</v>
      </c>
      <c r="B11" s="383" t="s">
        <v>227</v>
      </c>
      <c r="C11" s="793"/>
      <c r="D11" s="793"/>
      <c r="E11" s="94"/>
      <c r="F11" s="94"/>
      <c r="G11" s="94"/>
      <c r="H11" s="94"/>
      <c r="I11" s="94"/>
      <c r="J11" s="94"/>
      <c r="K11" s="94"/>
      <c r="M11" s="693"/>
    </row>
    <row r="12" spans="1:13" x14ac:dyDescent="0.3">
      <c r="A12" s="27" t="s">
        <v>571</v>
      </c>
      <c r="B12" s="325" t="s">
        <v>208</v>
      </c>
      <c r="C12" s="83"/>
      <c r="D12" s="747">
        <f>+C15</f>
        <v>0</v>
      </c>
      <c r="E12" s="79">
        <f>+D15</f>
        <v>0</v>
      </c>
      <c r="F12" s="79">
        <f t="shared" ref="F12:K12" si="2">+E15</f>
        <v>0</v>
      </c>
      <c r="G12" s="79">
        <f t="shared" si="2"/>
        <v>0</v>
      </c>
      <c r="H12" s="79">
        <f t="shared" si="2"/>
        <v>0</v>
      </c>
      <c r="I12" s="79">
        <f t="shared" si="2"/>
        <v>0</v>
      </c>
      <c r="J12" s="79">
        <f t="shared" si="2"/>
        <v>0</v>
      </c>
      <c r="K12" s="79">
        <f t="shared" si="2"/>
        <v>0</v>
      </c>
      <c r="M12" s="693"/>
    </row>
    <row r="13" spans="1:13" x14ac:dyDescent="0.3">
      <c r="A13" s="27" t="s">
        <v>765</v>
      </c>
      <c r="B13" s="325" t="s">
        <v>209</v>
      </c>
      <c r="C13" s="83"/>
      <c r="D13" s="773"/>
      <c r="E13" s="86"/>
      <c r="F13" s="86"/>
      <c r="G13" s="86"/>
      <c r="H13" s="86"/>
      <c r="I13" s="86"/>
      <c r="J13" s="86"/>
      <c r="K13" s="86"/>
      <c r="M13" s="693"/>
    </row>
    <row r="14" spans="1:13" x14ac:dyDescent="0.3">
      <c r="A14" s="27" t="s">
        <v>775</v>
      </c>
      <c r="B14" s="325" t="s">
        <v>211</v>
      </c>
      <c r="C14" s="83"/>
      <c r="D14" s="86"/>
      <c r="E14" s="86"/>
      <c r="F14" s="86"/>
      <c r="G14" s="86"/>
      <c r="H14" s="86"/>
      <c r="I14" s="86"/>
      <c r="J14" s="86"/>
      <c r="K14" s="86"/>
      <c r="M14" s="693"/>
    </row>
    <row r="15" spans="1:13" x14ac:dyDescent="0.3">
      <c r="A15" s="27" t="s">
        <v>785</v>
      </c>
      <c r="B15" s="325" t="s">
        <v>287</v>
      </c>
      <c r="C15" s="774">
        <f>SUM(C12:C13)-C14</f>
        <v>0</v>
      </c>
      <c r="D15" s="774">
        <f>SUM(D12:D13)-D14</f>
        <v>0</v>
      </c>
      <c r="E15" s="85">
        <f t="shared" ref="E15:G15" si="3">SUM(E12:E13)-E14</f>
        <v>0</v>
      </c>
      <c r="F15" s="85">
        <f t="shared" si="3"/>
        <v>0</v>
      </c>
      <c r="G15" s="85">
        <f t="shared" si="3"/>
        <v>0</v>
      </c>
      <c r="H15" s="85">
        <f t="shared" ref="H15" si="4">SUM(H12:H13)-H14</f>
        <v>0</v>
      </c>
      <c r="I15" s="85">
        <f t="shared" ref="I15" si="5">SUM(I12:I13)-I14</f>
        <v>0</v>
      </c>
      <c r="J15" s="85">
        <f t="shared" ref="J15:K15" si="6">SUM(J12:J13)-J14</f>
        <v>0</v>
      </c>
      <c r="K15" s="85">
        <f t="shared" si="6"/>
        <v>0</v>
      </c>
      <c r="M15" s="693"/>
    </row>
    <row r="16" spans="1:13" x14ac:dyDescent="0.3">
      <c r="A16" s="27" t="s">
        <v>795</v>
      </c>
      <c r="B16" s="325" t="s">
        <v>228</v>
      </c>
      <c r="C16" s="83"/>
      <c r="D16" s="747">
        <f>+C19</f>
        <v>0</v>
      </c>
      <c r="E16" s="79">
        <f>+D19</f>
        <v>0</v>
      </c>
      <c r="F16" s="79">
        <f t="shared" ref="F16:K16" si="7">+E19</f>
        <v>0</v>
      </c>
      <c r="G16" s="79">
        <f t="shared" si="7"/>
        <v>0</v>
      </c>
      <c r="H16" s="79">
        <f t="shared" si="7"/>
        <v>0</v>
      </c>
      <c r="I16" s="79">
        <f t="shared" si="7"/>
        <v>0</v>
      </c>
      <c r="J16" s="79">
        <f t="shared" si="7"/>
        <v>0</v>
      </c>
      <c r="K16" s="79">
        <f t="shared" si="7"/>
        <v>0</v>
      </c>
      <c r="M16" s="693"/>
    </row>
    <row r="17" spans="1:13" x14ac:dyDescent="0.3">
      <c r="A17" s="27" t="s">
        <v>1084</v>
      </c>
      <c r="B17" s="325" t="s">
        <v>213</v>
      </c>
      <c r="C17" s="83"/>
      <c r="D17" s="86"/>
      <c r="E17" s="86"/>
      <c r="F17" s="86"/>
      <c r="G17" s="86"/>
      <c r="H17" s="86"/>
      <c r="I17" s="86"/>
      <c r="J17" s="86"/>
      <c r="K17" s="86"/>
      <c r="M17" s="693"/>
    </row>
    <row r="18" spans="1:13" x14ac:dyDescent="0.3">
      <c r="A18" s="27" t="s">
        <v>1085</v>
      </c>
      <c r="B18" s="325" t="s">
        <v>214</v>
      </c>
      <c r="C18" s="83"/>
      <c r="D18" s="86"/>
      <c r="E18" s="86"/>
      <c r="F18" s="86"/>
      <c r="G18" s="86"/>
      <c r="H18" s="86"/>
      <c r="I18" s="86"/>
      <c r="J18" s="86"/>
      <c r="K18" s="86"/>
      <c r="M18" s="693"/>
    </row>
    <row r="19" spans="1:13" x14ac:dyDescent="0.3">
      <c r="A19" s="27" t="s">
        <v>1086</v>
      </c>
      <c r="B19" s="325" t="s">
        <v>229</v>
      </c>
      <c r="C19" s="774">
        <f>SUM(C16:C18)</f>
        <v>0</v>
      </c>
      <c r="D19" s="774">
        <f>SUM(D16:D18)</f>
        <v>0</v>
      </c>
      <c r="E19" s="85">
        <f t="shared" ref="E19:K19" si="8">SUM(E16:E18)</f>
        <v>0</v>
      </c>
      <c r="F19" s="85">
        <f t="shared" si="8"/>
        <v>0</v>
      </c>
      <c r="G19" s="85">
        <f t="shared" si="8"/>
        <v>0</v>
      </c>
      <c r="H19" s="85">
        <f t="shared" si="8"/>
        <v>0</v>
      </c>
      <c r="I19" s="85">
        <f t="shared" si="8"/>
        <v>0</v>
      </c>
      <c r="J19" s="85">
        <f t="shared" si="8"/>
        <v>0</v>
      </c>
      <c r="K19" s="85">
        <f t="shared" si="8"/>
        <v>0</v>
      </c>
      <c r="M19" s="693"/>
    </row>
    <row r="20" spans="1:13" x14ac:dyDescent="0.3">
      <c r="A20" s="27" t="s">
        <v>1087</v>
      </c>
      <c r="B20" s="325" t="s">
        <v>215</v>
      </c>
      <c r="C20" s="774">
        <f>C15-C19</f>
        <v>0</v>
      </c>
      <c r="D20" s="774">
        <f>D15-D19</f>
        <v>0</v>
      </c>
      <c r="E20" s="85">
        <f t="shared" ref="E20:K20" si="9">E15-E19</f>
        <v>0</v>
      </c>
      <c r="F20" s="85">
        <f t="shared" si="9"/>
        <v>0</v>
      </c>
      <c r="G20" s="85">
        <f t="shared" si="9"/>
        <v>0</v>
      </c>
      <c r="H20" s="85">
        <f t="shared" si="9"/>
        <v>0</v>
      </c>
      <c r="I20" s="85">
        <f t="shared" si="9"/>
        <v>0</v>
      </c>
      <c r="J20" s="85">
        <f t="shared" si="9"/>
        <v>0</v>
      </c>
      <c r="K20" s="85">
        <f t="shared" si="9"/>
        <v>0</v>
      </c>
      <c r="M20" s="693"/>
    </row>
    <row r="21" spans="1:13" x14ac:dyDescent="0.3">
      <c r="A21" s="84">
        <v>3</v>
      </c>
      <c r="B21" s="384" t="s">
        <v>288</v>
      </c>
      <c r="C21" s="793"/>
      <c r="D21" s="793"/>
      <c r="E21" s="94"/>
      <c r="F21" s="94"/>
      <c r="G21" s="94"/>
      <c r="H21" s="94"/>
      <c r="I21" s="94"/>
      <c r="J21" s="94"/>
      <c r="K21" s="94"/>
      <c r="M21" s="693"/>
    </row>
    <row r="22" spans="1:13" x14ac:dyDescent="0.3">
      <c r="A22" s="27" t="s">
        <v>649</v>
      </c>
      <c r="B22" s="325" t="s">
        <v>208</v>
      </c>
      <c r="C22" s="83"/>
      <c r="D22" s="747">
        <f t="shared" ref="D22:K22" si="10">+C25</f>
        <v>0</v>
      </c>
      <c r="E22" s="79">
        <f t="shared" si="10"/>
        <v>0</v>
      </c>
      <c r="F22" s="79">
        <f t="shared" si="10"/>
        <v>0</v>
      </c>
      <c r="G22" s="79">
        <f t="shared" si="10"/>
        <v>0</v>
      </c>
      <c r="H22" s="79">
        <f t="shared" si="10"/>
        <v>0</v>
      </c>
      <c r="I22" s="79">
        <f t="shared" si="10"/>
        <v>0</v>
      </c>
      <c r="J22" s="79">
        <f t="shared" si="10"/>
        <v>0</v>
      </c>
      <c r="K22" s="79">
        <f t="shared" si="10"/>
        <v>0</v>
      </c>
      <c r="M22" s="693"/>
    </row>
    <row r="23" spans="1:13" x14ac:dyDescent="0.3">
      <c r="A23" s="27" t="s">
        <v>819</v>
      </c>
      <c r="B23" s="325" t="s">
        <v>209</v>
      </c>
      <c r="C23" s="83"/>
      <c r="D23" s="86"/>
      <c r="E23" s="86"/>
      <c r="F23" s="86"/>
      <c r="G23" s="86"/>
      <c r="H23" s="86"/>
      <c r="I23" s="86"/>
      <c r="J23" s="86"/>
      <c r="K23" s="86"/>
      <c r="M23" s="693"/>
    </row>
    <row r="24" spans="1:13" x14ac:dyDescent="0.3">
      <c r="A24" s="27" t="s">
        <v>833</v>
      </c>
      <c r="B24" s="325" t="s">
        <v>211</v>
      </c>
      <c r="C24" s="83"/>
      <c r="D24" s="86"/>
      <c r="E24" s="86"/>
      <c r="F24" s="86"/>
      <c r="G24" s="86"/>
      <c r="H24" s="86"/>
      <c r="I24" s="86"/>
      <c r="J24" s="86"/>
      <c r="K24" s="86"/>
      <c r="M24" s="693"/>
    </row>
    <row r="25" spans="1:13" x14ac:dyDescent="0.3">
      <c r="A25" s="27" t="s">
        <v>847</v>
      </c>
      <c r="B25" s="325" t="s">
        <v>287</v>
      </c>
      <c r="C25" s="774">
        <f>SUM(C22:C23)-C24</f>
        <v>0</v>
      </c>
      <c r="D25" s="774">
        <f t="shared" ref="D25" si="11">SUM(D22:D23)-D24</f>
        <v>0</v>
      </c>
      <c r="E25" s="85">
        <f t="shared" ref="E25" si="12">SUM(E22:E23)-E24</f>
        <v>0</v>
      </c>
      <c r="F25" s="85">
        <f t="shared" ref="F25" si="13">SUM(F22:F23)-F24</f>
        <v>0</v>
      </c>
      <c r="G25" s="85">
        <f t="shared" ref="G25" si="14">SUM(G22:G23)-G24</f>
        <v>0</v>
      </c>
      <c r="H25" s="85">
        <f t="shared" ref="H25" si="15">SUM(H22:H23)-H24</f>
        <v>0</v>
      </c>
      <c r="I25" s="85">
        <f t="shared" ref="I25" si="16">SUM(I22:I23)-I24</f>
        <v>0</v>
      </c>
      <c r="J25" s="85">
        <f t="shared" ref="J25" si="17">SUM(J22:J23)-J24</f>
        <v>0</v>
      </c>
      <c r="K25" s="85">
        <f t="shared" ref="K25" si="18">SUM(K22:K23)-K24</f>
        <v>0</v>
      </c>
      <c r="M25" s="693"/>
    </row>
    <row r="26" spans="1:13" x14ac:dyDescent="0.3">
      <c r="A26" s="27" t="s">
        <v>861</v>
      </c>
      <c r="B26" s="325" t="s">
        <v>228</v>
      </c>
      <c r="C26" s="83"/>
      <c r="D26" s="747">
        <f>+C29</f>
        <v>0</v>
      </c>
      <c r="E26" s="79">
        <f t="shared" ref="E26:K26" si="19">+D29</f>
        <v>0</v>
      </c>
      <c r="F26" s="79">
        <f t="shared" si="19"/>
        <v>0</v>
      </c>
      <c r="G26" s="79">
        <f t="shared" si="19"/>
        <v>0</v>
      </c>
      <c r="H26" s="79">
        <f t="shared" si="19"/>
        <v>0</v>
      </c>
      <c r="I26" s="79">
        <f t="shared" si="19"/>
        <v>0</v>
      </c>
      <c r="J26" s="79">
        <f t="shared" si="19"/>
        <v>0</v>
      </c>
      <c r="K26" s="79">
        <f t="shared" si="19"/>
        <v>0</v>
      </c>
      <c r="M26" s="693"/>
    </row>
    <row r="27" spans="1:13" x14ac:dyDescent="0.3">
      <c r="A27" s="27" t="s">
        <v>1076</v>
      </c>
      <c r="B27" s="325" t="s">
        <v>213</v>
      </c>
      <c r="C27" s="83"/>
      <c r="D27" s="86"/>
      <c r="E27" s="86"/>
      <c r="F27" s="86"/>
      <c r="G27" s="86"/>
      <c r="H27" s="86"/>
      <c r="I27" s="86"/>
      <c r="J27" s="86"/>
      <c r="K27" s="86"/>
      <c r="M27" s="693"/>
    </row>
    <row r="28" spans="1:13" x14ac:dyDescent="0.3">
      <c r="A28" s="27" t="s">
        <v>1077</v>
      </c>
      <c r="B28" s="325" t="s">
        <v>214</v>
      </c>
      <c r="C28" s="83"/>
      <c r="D28" s="86"/>
      <c r="E28" s="86"/>
      <c r="F28" s="86"/>
      <c r="G28" s="86"/>
      <c r="H28" s="86"/>
      <c r="I28" s="86"/>
      <c r="J28" s="86"/>
      <c r="K28" s="86"/>
      <c r="M28" s="693"/>
    </row>
    <row r="29" spans="1:13" x14ac:dyDescent="0.3">
      <c r="A29" s="27" t="s">
        <v>1088</v>
      </c>
      <c r="B29" s="325" t="s">
        <v>229</v>
      </c>
      <c r="C29" s="774">
        <f>SUM(C26:C28)</f>
        <v>0</v>
      </c>
      <c r="D29" s="774">
        <f>SUM(D26:D28)</f>
        <v>0</v>
      </c>
      <c r="E29" s="85">
        <f t="shared" ref="E29" si="20">SUM(E26:E28)</f>
        <v>0</v>
      </c>
      <c r="F29" s="85">
        <f t="shared" ref="F29" si="21">SUM(F26:F28)</f>
        <v>0</v>
      </c>
      <c r="G29" s="85">
        <f t="shared" ref="G29" si="22">SUM(G26:G28)</f>
        <v>0</v>
      </c>
      <c r="H29" s="85">
        <f t="shared" ref="H29" si="23">SUM(H26:H28)</f>
        <v>0</v>
      </c>
      <c r="I29" s="85">
        <f t="shared" ref="I29" si="24">SUM(I26:I28)</f>
        <v>0</v>
      </c>
      <c r="J29" s="85">
        <f t="shared" ref="J29" si="25">SUM(J26:J28)</f>
        <v>0</v>
      </c>
      <c r="K29" s="85">
        <f t="shared" ref="K29" si="26">SUM(K26:K28)</f>
        <v>0</v>
      </c>
      <c r="M29" s="693"/>
    </row>
    <row r="30" spans="1:13" x14ac:dyDescent="0.3">
      <c r="A30" s="27" t="s">
        <v>1089</v>
      </c>
      <c r="B30" s="325" t="s">
        <v>215</v>
      </c>
      <c r="C30" s="774">
        <f>C25-C29</f>
        <v>0</v>
      </c>
      <c r="D30" s="774">
        <f>D25-D29</f>
        <v>0</v>
      </c>
      <c r="E30" s="85">
        <f t="shared" ref="E30" si="27">E25-E29</f>
        <v>0</v>
      </c>
      <c r="F30" s="85">
        <f t="shared" ref="F30" si="28">F25-F29</f>
        <v>0</v>
      </c>
      <c r="G30" s="85">
        <f t="shared" ref="G30" si="29">G25-G29</f>
        <v>0</v>
      </c>
      <c r="H30" s="85">
        <f t="shared" ref="H30" si="30">H25-H29</f>
        <v>0</v>
      </c>
      <c r="I30" s="85">
        <f t="shared" ref="I30" si="31">I25-I29</f>
        <v>0</v>
      </c>
      <c r="J30" s="85">
        <f t="shared" ref="J30" si="32">J25-J29</f>
        <v>0</v>
      </c>
      <c r="K30" s="85">
        <f t="shared" ref="K30" si="33">K25-K29</f>
        <v>0</v>
      </c>
      <c r="M30" s="693"/>
    </row>
    <row r="31" spans="1:13" x14ac:dyDescent="0.3">
      <c r="A31" s="84">
        <v>4</v>
      </c>
      <c r="B31" s="384" t="s">
        <v>289</v>
      </c>
      <c r="C31" s="793"/>
      <c r="D31" s="793"/>
      <c r="E31" s="94"/>
      <c r="F31" s="94"/>
      <c r="G31" s="94"/>
      <c r="H31" s="94"/>
      <c r="I31" s="94"/>
      <c r="J31" s="94"/>
      <c r="K31" s="94"/>
      <c r="M31" s="693"/>
    </row>
    <row r="32" spans="1:13" x14ac:dyDescent="0.3">
      <c r="A32" s="27" t="s">
        <v>876</v>
      </c>
      <c r="B32" s="325" t="s">
        <v>208</v>
      </c>
      <c r="C32" s="83"/>
      <c r="D32" s="747">
        <f>+C35</f>
        <v>0</v>
      </c>
      <c r="E32" s="79">
        <f t="shared" ref="E32:K32" si="34">+D35</f>
        <v>0</v>
      </c>
      <c r="F32" s="79">
        <f t="shared" si="34"/>
        <v>0</v>
      </c>
      <c r="G32" s="79">
        <f t="shared" si="34"/>
        <v>0</v>
      </c>
      <c r="H32" s="79">
        <f t="shared" si="34"/>
        <v>0</v>
      </c>
      <c r="I32" s="79">
        <f t="shared" si="34"/>
        <v>0</v>
      </c>
      <c r="J32" s="79">
        <f t="shared" si="34"/>
        <v>0</v>
      </c>
      <c r="K32" s="79">
        <f t="shared" si="34"/>
        <v>0</v>
      </c>
      <c r="M32" s="693"/>
    </row>
    <row r="33" spans="1:13" x14ac:dyDescent="0.3">
      <c r="A33" s="27" t="s">
        <v>888</v>
      </c>
      <c r="B33" s="325" t="s">
        <v>209</v>
      </c>
      <c r="C33" s="83"/>
      <c r="D33" s="86"/>
      <c r="E33" s="86"/>
      <c r="F33" s="86"/>
      <c r="G33" s="86"/>
      <c r="H33" s="86"/>
      <c r="I33" s="86"/>
      <c r="J33" s="86"/>
      <c r="K33" s="86"/>
      <c r="M33" s="693"/>
    </row>
    <row r="34" spans="1:13" x14ac:dyDescent="0.3">
      <c r="A34" s="27" t="s">
        <v>900</v>
      </c>
      <c r="B34" s="325" t="s">
        <v>211</v>
      </c>
      <c r="C34" s="83"/>
      <c r="D34" s="86"/>
      <c r="E34" s="86"/>
      <c r="F34" s="86"/>
      <c r="G34" s="86"/>
      <c r="H34" s="86"/>
      <c r="I34" s="86"/>
      <c r="J34" s="86"/>
      <c r="K34" s="86"/>
      <c r="M34" s="693"/>
    </row>
    <row r="35" spans="1:13" x14ac:dyDescent="0.3">
      <c r="A35" s="27" t="s">
        <v>912</v>
      </c>
      <c r="B35" s="325" t="s">
        <v>287</v>
      </c>
      <c r="C35" s="774">
        <f>SUM(C32:C33)-C34</f>
        <v>0</v>
      </c>
      <c r="D35" s="774">
        <f t="shared" ref="D35" si="35">SUM(D32:D33)-D34</f>
        <v>0</v>
      </c>
      <c r="E35" s="85">
        <f t="shared" ref="E35" si="36">SUM(E32:E33)-E34</f>
        <v>0</v>
      </c>
      <c r="F35" s="85">
        <f t="shared" ref="F35" si="37">SUM(F32:F33)-F34</f>
        <v>0</v>
      </c>
      <c r="G35" s="85">
        <f t="shared" ref="G35" si="38">SUM(G32:G33)-G34</f>
        <v>0</v>
      </c>
      <c r="H35" s="85">
        <f t="shared" ref="H35" si="39">SUM(H32:H33)-H34</f>
        <v>0</v>
      </c>
      <c r="I35" s="85">
        <f t="shared" ref="I35" si="40">SUM(I32:I33)-I34</f>
        <v>0</v>
      </c>
      <c r="J35" s="85">
        <f t="shared" ref="J35" si="41">SUM(J32:J33)-J34</f>
        <v>0</v>
      </c>
      <c r="K35" s="85">
        <f t="shared" ref="K35" si="42">SUM(K32:K33)-K34</f>
        <v>0</v>
      </c>
      <c r="M35" s="693"/>
    </row>
    <row r="36" spans="1:13" x14ac:dyDescent="0.3">
      <c r="A36" s="27" t="s">
        <v>924</v>
      </c>
      <c r="B36" s="325" t="s">
        <v>228</v>
      </c>
      <c r="C36" s="83"/>
      <c r="D36" s="747">
        <f>+C39</f>
        <v>0</v>
      </c>
      <c r="E36" s="79">
        <f t="shared" ref="E36:K36" si="43">+D39</f>
        <v>0</v>
      </c>
      <c r="F36" s="79">
        <f t="shared" si="43"/>
        <v>0</v>
      </c>
      <c r="G36" s="79">
        <f t="shared" si="43"/>
        <v>0</v>
      </c>
      <c r="H36" s="79">
        <f t="shared" si="43"/>
        <v>0</v>
      </c>
      <c r="I36" s="79">
        <f t="shared" si="43"/>
        <v>0</v>
      </c>
      <c r="J36" s="79">
        <f t="shared" si="43"/>
        <v>0</v>
      </c>
      <c r="K36" s="79">
        <f t="shared" si="43"/>
        <v>0</v>
      </c>
      <c r="M36" s="693"/>
    </row>
    <row r="37" spans="1:13" x14ac:dyDescent="0.3">
      <c r="A37" s="27" t="s">
        <v>1090</v>
      </c>
      <c r="B37" s="325" t="s">
        <v>213</v>
      </c>
      <c r="C37" s="83"/>
      <c r="D37" s="86"/>
      <c r="E37" s="86"/>
      <c r="F37" s="86"/>
      <c r="G37" s="86"/>
      <c r="H37" s="86"/>
      <c r="I37" s="86"/>
      <c r="J37" s="86"/>
      <c r="K37" s="86"/>
      <c r="M37" s="693"/>
    </row>
    <row r="38" spans="1:13" x14ac:dyDescent="0.3">
      <c r="A38" s="27" t="s">
        <v>1091</v>
      </c>
      <c r="B38" s="325" t="s">
        <v>214</v>
      </c>
      <c r="C38" s="83"/>
      <c r="D38" s="86"/>
      <c r="E38" s="86"/>
      <c r="F38" s="86"/>
      <c r="G38" s="86"/>
      <c r="H38" s="86"/>
      <c r="I38" s="86"/>
      <c r="J38" s="86"/>
      <c r="K38" s="86"/>
      <c r="M38" s="693"/>
    </row>
    <row r="39" spans="1:13" x14ac:dyDescent="0.3">
      <c r="A39" s="27" t="s">
        <v>1092</v>
      </c>
      <c r="B39" s="325" t="s">
        <v>229</v>
      </c>
      <c r="C39" s="774">
        <f>SUM(C36:C38)</f>
        <v>0</v>
      </c>
      <c r="D39" s="774">
        <f t="shared" ref="D39" si="44">SUM(D36:D38)</f>
        <v>0</v>
      </c>
      <c r="E39" s="85">
        <f t="shared" ref="E39" si="45">SUM(E36:E38)</f>
        <v>0</v>
      </c>
      <c r="F39" s="85">
        <f t="shared" ref="F39" si="46">SUM(F36:F38)</f>
        <v>0</v>
      </c>
      <c r="G39" s="85">
        <f t="shared" ref="G39" si="47">SUM(G36:G38)</f>
        <v>0</v>
      </c>
      <c r="H39" s="85">
        <f t="shared" ref="H39" si="48">SUM(H36:H38)</f>
        <v>0</v>
      </c>
      <c r="I39" s="85">
        <f t="shared" ref="I39" si="49">SUM(I36:I38)</f>
        <v>0</v>
      </c>
      <c r="J39" s="85">
        <f t="shared" ref="J39" si="50">SUM(J36:J38)</f>
        <v>0</v>
      </c>
      <c r="K39" s="85">
        <f t="shared" ref="K39" si="51">SUM(K36:K38)</f>
        <v>0</v>
      </c>
      <c r="M39" s="693"/>
    </row>
    <row r="40" spans="1:13" x14ac:dyDescent="0.3">
      <c r="A40" s="27" t="s">
        <v>1093</v>
      </c>
      <c r="B40" s="325" t="s">
        <v>215</v>
      </c>
      <c r="C40" s="774">
        <f>C35-C39</f>
        <v>0</v>
      </c>
      <c r="D40" s="774">
        <f t="shared" ref="D40" si="52">D35-D39</f>
        <v>0</v>
      </c>
      <c r="E40" s="85">
        <f t="shared" ref="E40" si="53">E35-E39</f>
        <v>0</v>
      </c>
      <c r="F40" s="85">
        <f t="shared" ref="F40" si="54">F35-F39</f>
        <v>0</v>
      </c>
      <c r="G40" s="85">
        <f t="shared" ref="G40" si="55">G35-G39</f>
        <v>0</v>
      </c>
      <c r="H40" s="85">
        <f t="shared" ref="H40" si="56">H35-H39</f>
        <v>0</v>
      </c>
      <c r="I40" s="85">
        <f t="shared" ref="I40" si="57">I35-I39</f>
        <v>0</v>
      </c>
      <c r="J40" s="85">
        <f t="shared" ref="J40" si="58">J35-J39</f>
        <v>0</v>
      </c>
      <c r="K40" s="85">
        <f t="shared" ref="K40" si="59">K35-K39</f>
        <v>0</v>
      </c>
      <c r="M40" s="693"/>
    </row>
    <row r="41" spans="1:13" x14ac:dyDescent="0.3">
      <c r="A41" s="84">
        <v>5</v>
      </c>
      <c r="B41" s="384" t="s">
        <v>290</v>
      </c>
      <c r="C41" s="793"/>
      <c r="D41" s="793"/>
      <c r="E41" s="94"/>
      <c r="F41" s="94"/>
      <c r="G41" s="94"/>
      <c r="H41" s="94"/>
      <c r="I41" s="94"/>
      <c r="J41" s="94"/>
      <c r="K41" s="94"/>
      <c r="M41" s="693"/>
    </row>
    <row r="42" spans="1:13" x14ac:dyDescent="0.3">
      <c r="A42" s="27" t="s">
        <v>937</v>
      </c>
      <c r="B42" s="325" t="s">
        <v>208</v>
      </c>
      <c r="C42" s="83"/>
      <c r="D42" s="747">
        <f>+C45</f>
        <v>0</v>
      </c>
      <c r="E42" s="79">
        <f t="shared" ref="E42:K42" si="60">+D45</f>
        <v>0</v>
      </c>
      <c r="F42" s="79">
        <f t="shared" si="60"/>
        <v>0</v>
      </c>
      <c r="G42" s="79">
        <f t="shared" si="60"/>
        <v>0</v>
      </c>
      <c r="H42" s="79">
        <f t="shared" si="60"/>
        <v>0</v>
      </c>
      <c r="I42" s="79">
        <f t="shared" si="60"/>
        <v>0</v>
      </c>
      <c r="J42" s="79">
        <f t="shared" si="60"/>
        <v>0</v>
      </c>
      <c r="K42" s="79">
        <f t="shared" si="60"/>
        <v>0</v>
      </c>
      <c r="M42" s="693"/>
    </row>
    <row r="43" spans="1:13" x14ac:dyDescent="0.3">
      <c r="A43" s="27" t="s">
        <v>938</v>
      </c>
      <c r="B43" s="325" t="s">
        <v>209</v>
      </c>
      <c r="C43" s="83"/>
      <c r="D43" s="86"/>
      <c r="E43" s="86"/>
      <c r="F43" s="86"/>
      <c r="G43" s="86"/>
      <c r="H43" s="86"/>
      <c r="I43" s="86"/>
      <c r="J43" s="86"/>
      <c r="K43" s="86"/>
      <c r="M43" s="693"/>
    </row>
    <row r="44" spans="1:13" x14ac:dyDescent="0.3">
      <c r="A44" s="27" t="s">
        <v>939</v>
      </c>
      <c r="B44" s="325" t="s">
        <v>211</v>
      </c>
      <c r="C44" s="83"/>
      <c r="D44" s="86"/>
      <c r="E44" s="86"/>
      <c r="F44" s="86"/>
      <c r="G44" s="86"/>
      <c r="H44" s="86"/>
      <c r="I44" s="86"/>
      <c r="J44" s="86"/>
      <c r="K44" s="86"/>
      <c r="M44" s="693"/>
    </row>
    <row r="45" spans="1:13" x14ac:dyDescent="0.3">
      <c r="A45" s="27" t="s">
        <v>940</v>
      </c>
      <c r="B45" s="325" t="s">
        <v>287</v>
      </c>
      <c r="C45" s="774">
        <f>SUM(C42:C43)-C44</f>
        <v>0</v>
      </c>
      <c r="D45" s="774">
        <f t="shared" ref="D45" si="61">SUM(D42:D43)-D44</f>
        <v>0</v>
      </c>
      <c r="E45" s="85">
        <f t="shared" ref="E45" si="62">SUM(E42:E43)-E44</f>
        <v>0</v>
      </c>
      <c r="F45" s="85">
        <f>SUM(F42:F43)-F44</f>
        <v>0</v>
      </c>
      <c r="G45" s="85">
        <f t="shared" ref="G45" si="63">SUM(G42:G43)-G44</f>
        <v>0</v>
      </c>
      <c r="H45" s="85">
        <f t="shared" ref="H45" si="64">SUM(H42:H43)-H44</f>
        <v>0</v>
      </c>
      <c r="I45" s="85">
        <f t="shared" ref="I45" si="65">SUM(I42:I43)-I44</f>
        <v>0</v>
      </c>
      <c r="J45" s="85">
        <f t="shared" ref="J45" si="66">SUM(J42:J43)-J44</f>
        <v>0</v>
      </c>
      <c r="K45" s="85">
        <f t="shared" ref="K45" si="67">SUM(K42:K43)-K44</f>
        <v>0</v>
      </c>
      <c r="M45" s="693"/>
    </row>
    <row r="46" spans="1:13" x14ac:dyDescent="0.3">
      <c r="A46" s="27" t="s">
        <v>941</v>
      </c>
      <c r="B46" s="325" t="s">
        <v>228</v>
      </c>
      <c r="C46" s="83"/>
      <c r="D46" s="747">
        <f>+C49</f>
        <v>0</v>
      </c>
      <c r="E46" s="79">
        <f t="shared" ref="E46:K46" si="68">+D49</f>
        <v>0</v>
      </c>
      <c r="F46" s="79">
        <f t="shared" si="68"/>
        <v>0</v>
      </c>
      <c r="G46" s="79">
        <f t="shared" si="68"/>
        <v>0</v>
      </c>
      <c r="H46" s="79">
        <f t="shared" si="68"/>
        <v>0</v>
      </c>
      <c r="I46" s="79">
        <f t="shared" si="68"/>
        <v>0</v>
      </c>
      <c r="J46" s="79">
        <f t="shared" si="68"/>
        <v>0</v>
      </c>
      <c r="K46" s="79">
        <f t="shared" si="68"/>
        <v>0</v>
      </c>
      <c r="M46" s="693"/>
    </row>
    <row r="47" spans="1:13" x14ac:dyDescent="0.3">
      <c r="A47" s="27" t="s">
        <v>1049</v>
      </c>
      <c r="B47" s="325" t="s">
        <v>213</v>
      </c>
      <c r="C47" s="83"/>
      <c r="D47" s="86"/>
      <c r="E47" s="86"/>
      <c r="F47" s="86"/>
      <c r="G47" s="86"/>
      <c r="H47" s="86"/>
      <c r="I47" s="86"/>
      <c r="J47" s="86"/>
      <c r="K47" s="86"/>
      <c r="M47" s="693"/>
    </row>
    <row r="48" spans="1:13" x14ac:dyDescent="0.3">
      <c r="A48" s="27" t="s">
        <v>1094</v>
      </c>
      <c r="B48" s="325" t="s">
        <v>214</v>
      </c>
      <c r="C48" s="83"/>
      <c r="D48" s="86"/>
      <c r="E48" s="86"/>
      <c r="F48" s="86"/>
      <c r="G48" s="86"/>
      <c r="H48" s="86"/>
      <c r="I48" s="86"/>
      <c r="J48" s="86"/>
      <c r="K48" s="86"/>
      <c r="M48" s="693"/>
    </row>
    <row r="49" spans="1:13" x14ac:dyDescent="0.3">
      <c r="A49" s="27" t="s">
        <v>1095</v>
      </c>
      <c r="B49" s="325" t="s">
        <v>229</v>
      </c>
      <c r="C49" s="774">
        <f>SUM(C46:C48)</f>
        <v>0</v>
      </c>
      <c r="D49" s="774">
        <f>SUM(D46:D48)</f>
        <v>0</v>
      </c>
      <c r="E49" s="85">
        <f t="shared" ref="E49" si="69">SUM(E46:E48)</f>
        <v>0</v>
      </c>
      <c r="F49" s="85">
        <f t="shared" ref="F49" si="70">SUM(F46:F48)</f>
        <v>0</v>
      </c>
      <c r="G49" s="85">
        <f t="shared" ref="G49" si="71">SUM(G46:G48)</f>
        <v>0</v>
      </c>
      <c r="H49" s="85">
        <f t="shared" ref="H49" si="72">SUM(H46:H48)</f>
        <v>0</v>
      </c>
      <c r="I49" s="85">
        <f t="shared" ref="I49" si="73">SUM(I46:I48)</f>
        <v>0</v>
      </c>
      <c r="J49" s="85">
        <f t="shared" ref="J49" si="74">SUM(J46:J48)</f>
        <v>0</v>
      </c>
      <c r="K49" s="85">
        <f t="shared" ref="K49" si="75">SUM(K46:K48)</f>
        <v>0</v>
      </c>
      <c r="M49" s="693"/>
    </row>
    <row r="50" spans="1:13" x14ac:dyDescent="0.3">
      <c r="A50" s="27" t="s">
        <v>1096</v>
      </c>
      <c r="B50" s="325" t="s">
        <v>215</v>
      </c>
      <c r="C50" s="774">
        <f>C45-C49</f>
        <v>0</v>
      </c>
      <c r="D50" s="774">
        <f t="shared" ref="D50" si="76">D45-D49</f>
        <v>0</v>
      </c>
      <c r="E50" s="85">
        <f t="shared" ref="E50" si="77">E45-E49</f>
        <v>0</v>
      </c>
      <c r="F50" s="85">
        <f t="shared" ref="F50" si="78">F45-F49</f>
        <v>0</v>
      </c>
      <c r="G50" s="85">
        <f t="shared" ref="G50" si="79">G45-G49</f>
        <v>0</v>
      </c>
      <c r="H50" s="85">
        <f t="shared" ref="H50" si="80">H45-H49</f>
        <v>0</v>
      </c>
      <c r="I50" s="85">
        <f t="shared" ref="I50" si="81">I45-I49</f>
        <v>0</v>
      </c>
      <c r="J50" s="85">
        <f t="shared" ref="J50" si="82">J45-J49</f>
        <v>0</v>
      </c>
      <c r="K50" s="85">
        <f t="shared" ref="K50" si="83">K45-K49</f>
        <v>0</v>
      </c>
      <c r="M50" s="693"/>
    </row>
    <row r="51" spans="1:13" x14ac:dyDescent="0.3">
      <c r="A51" s="84">
        <v>6</v>
      </c>
      <c r="B51" s="384" t="s">
        <v>295</v>
      </c>
      <c r="C51" s="793"/>
      <c r="D51" s="793"/>
      <c r="E51" s="94"/>
      <c r="F51" s="94"/>
      <c r="G51" s="94"/>
      <c r="H51" s="94"/>
      <c r="I51" s="94"/>
      <c r="J51" s="94"/>
      <c r="K51" s="94"/>
      <c r="M51" s="693"/>
    </row>
    <row r="52" spans="1:13" x14ac:dyDescent="0.3">
      <c r="A52" s="27" t="s">
        <v>1052</v>
      </c>
      <c r="B52" s="325" t="s">
        <v>208</v>
      </c>
      <c r="C52" s="83"/>
      <c r="D52" s="747">
        <f>+C55</f>
        <v>0</v>
      </c>
      <c r="E52" s="79">
        <f t="shared" ref="E52:K52" si="84">+D55</f>
        <v>0</v>
      </c>
      <c r="F52" s="79">
        <f t="shared" si="84"/>
        <v>0</v>
      </c>
      <c r="G52" s="79">
        <f t="shared" si="84"/>
        <v>0</v>
      </c>
      <c r="H52" s="79">
        <f t="shared" si="84"/>
        <v>0</v>
      </c>
      <c r="I52" s="79">
        <f t="shared" si="84"/>
        <v>0</v>
      </c>
      <c r="J52" s="79">
        <f t="shared" si="84"/>
        <v>0</v>
      </c>
      <c r="K52" s="79">
        <f t="shared" si="84"/>
        <v>0</v>
      </c>
      <c r="M52" s="693"/>
    </row>
    <row r="53" spans="1:13" x14ac:dyDescent="0.3">
      <c r="A53" s="27" t="s">
        <v>137</v>
      </c>
      <c r="B53" s="325" t="s">
        <v>209</v>
      </c>
      <c r="C53" s="83"/>
      <c r="D53" s="86"/>
      <c r="E53" s="86"/>
      <c r="F53" s="86"/>
      <c r="G53" s="86"/>
      <c r="H53" s="86"/>
      <c r="I53" s="86"/>
      <c r="J53" s="86"/>
      <c r="K53" s="86"/>
      <c r="M53" s="693"/>
    </row>
    <row r="54" spans="1:13" x14ac:dyDescent="0.3">
      <c r="A54" s="27" t="s">
        <v>1053</v>
      </c>
      <c r="B54" s="325" t="s">
        <v>211</v>
      </c>
      <c r="C54" s="83"/>
      <c r="D54" s="86"/>
      <c r="E54" s="86"/>
      <c r="F54" s="86"/>
      <c r="G54" s="86"/>
      <c r="H54" s="86"/>
      <c r="I54" s="86"/>
      <c r="J54" s="86"/>
      <c r="K54" s="86"/>
      <c r="M54" s="693"/>
    </row>
    <row r="55" spans="1:13" x14ac:dyDescent="0.3">
      <c r="A55" s="27" t="s">
        <v>138</v>
      </c>
      <c r="B55" s="325" t="s">
        <v>287</v>
      </c>
      <c r="C55" s="774">
        <f>SUM(C52:C53)-C54</f>
        <v>0</v>
      </c>
      <c r="D55" s="774">
        <f t="shared" ref="D55" si="85">SUM(D52:D53)-D54</f>
        <v>0</v>
      </c>
      <c r="E55" s="85">
        <f t="shared" ref="E55" si="86">SUM(E52:E53)-E54</f>
        <v>0</v>
      </c>
      <c r="F55" s="85">
        <f>SUM(F52:F53)-F54</f>
        <v>0</v>
      </c>
      <c r="G55" s="85">
        <f t="shared" ref="G55" si="87">SUM(G52:G53)-G54</f>
        <v>0</v>
      </c>
      <c r="H55" s="85">
        <f t="shared" ref="H55" si="88">SUM(H52:H53)-H54</f>
        <v>0</v>
      </c>
      <c r="I55" s="85">
        <f t="shared" ref="I55" si="89">SUM(I52:I53)-I54</f>
        <v>0</v>
      </c>
      <c r="J55" s="85">
        <f t="shared" ref="J55" si="90">SUM(J52:J53)-J54</f>
        <v>0</v>
      </c>
      <c r="K55" s="85">
        <f t="shared" ref="K55" si="91">SUM(K52:K53)-K54</f>
        <v>0</v>
      </c>
      <c r="M55" s="693"/>
    </row>
    <row r="56" spans="1:13" x14ac:dyDescent="0.3">
      <c r="A56" s="27" t="s">
        <v>1054</v>
      </c>
      <c r="B56" s="325" t="s">
        <v>228</v>
      </c>
      <c r="C56" s="83"/>
      <c r="D56" s="747">
        <f>+C59</f>
        <v>0</v>
      </c>
      <c r="E56" s="79">
        <f t="shared" ref="E56:K56" si="92">+D59</f>
        <v>0</v>
      </c>
      <c r="F56" s="79">
        <f t="shared" si="92"/>
        <v>0</v>
      </c>
      <c r="G56" s="79">
        <f t="shared" si="92"/>
        <v>0</v>
      </c>
      <c r="H56" s="79">
        <f t="shared" si="92"/>
        <v>0</v>
      </c>
      <c r="I56" s="79">
        <f t="shared" si="92"/>
        <v>0</v>
      </c>
      <c r="J56" s="79">
        <f t="shared" si="92"/>
        <v>0</v>
      </c>
      <c r="K56" s="79">
        <f t="shared" si="92"/>
        <v>0</v>
      </c>
      <c r="M56" s="693"/>
    </row>
    <row r="57" spans="1:13" x14ac:dyDescent="0.3">
      <c r="A57" s="27" t="s">
        <v>1055</v>
      </c>
      <c r="B57" s="325" t="s">
        <v>213</v>
      </c>
      <c r="C57" s="83"/>
      <c r="D57" s="86"/>
      <c r="E57" s="86"/>
      <c r="F57" s="86"/>
      <c r="G57" s="86"/>
      <c r="H57" s="86"/>
      <c r="I57" s="86"/>
      <c r="J57" s="86"/>
      <c r="K57" s="86"/>
      <c r="M57" s="693"/>
    </row>
    <row r="58" spans="1:13" x14ac:dyDescent="0.3">
      <c r="A58" s="27" t="s">
        <v>1056</v>
      </c>
      <c r="B58" s="325" t="s">
        <v>214</v>
      </c>
      <c r="C58" s="83"/>
      <c r="D58" s="86"/>
      <c r="E58" s="86"/>
      <c r="F58" s="86"/>
      <c r="G58" s="86"/>
      <c r="H58" s="86"/>
      <c r="I58" s="86"/>
      <c r="J58" s="86"/>
      <c r="K58" s="86"/>
      <c r="M58" s="693"/>
    </row>
    <row r="59" spans="1:13" x14ac:dyDescent="0.3">
      <c r="A59" s="27" t="s">
        <v>1097</v>
      </c>
      <c r="B59" s="325" t="s">
        <v>229</v>
      </c>
      <c r="C59" s="774">
        <f>SUM(C56:C58)</f>
        <v>0</v>
      </c>
      <c r="D59" s="774">
        <f t="shared" ref="D59" si="93">SUM(D56:D58)</f>
        <v>0</v>
      </c>
      <c r="E59" s="85">
        <f t="shared" ref="E59" si="94">SUM(E56:E58)</f>
        <v>0</v>
      </c>
      <c r="F59" s="85">
        <f t="shared" ref="F59" si="95">SUM(F56:F58)</f>
        <v>0</v>
      </c>
      <c r="G59" s="85">
        <f t="shared" ref="G59" si="96">SUM(G56:G58)</f>
        <v>0</v>
      </c>
      <c r="H59" s="85">
        <f t="shared" ref="H59" si="97">SUM(H56:H58)</f>
        <v>0</v>
      </c>
      <c r="I59" s="85">
        <f t="shared" ref="I59" si="98">SUM(I56:I58)</f>
        <v>0</v>
      </c>
      <c r="J59" s="85">
        <f t="shared" ref="J59" si="99">SUM(J56:J58)</f>
        <v>0</v>
      </c>
      <c r="K59" s="85">
        <f t="shared" ref="K59" si="100">SUM(K56:K58)</f>
        <v>0</v>
      </c>
      <c r="M59" s="693"/>
    </row>
    <row r="60" spans="1:13" ht="15" thickBot="1" x14ac:dyDescent="0.35">
      <c r="A60" s="27" t="s">
        <v>1098</v>
      </c>
      <c r="B60" s="334" t="s">
        <v>215</v>
      </c>
      <c r="C60" s="794">
        <f>C55-C59</f>
        <v>0</v>
      </c>
      <c r="D60" s="794">
        <f t="shared" ref="D60" si="101">D55-D59</f>
        <v>0</v>
      </c>
      <c r="E60" s="145">
        <f t="shared" ref="E60" si="102">E55-E59</f>
        <v>0</v>
      </c>
      <c r="F60" s="145">
        <f t="shared" ref="F60" si="103">F55-F59</f>
        <v>0</v>
      </c>
      <c r="G60" s="145">
        <f t="shared" ref="G60" si="104">G55-G59</f>
        <v>0</v>
      </c>
      <c r="H60" s="145">
        <f t="shared" ref="H60" si="105">H55-H59</f>
        <v>0</v>
      </c>
      <c r="I60" s="145">
        <f t="shared" ref="I60" si="106">I55-I59</f>
        <v>0</v>
      </c>
      <c r="J60" s="145">
        <f t="shared" ref="J60" si="107">J55-J59</f>
        <v>0</v>
      </c>
      <c r="K60" s="145">
        <f t="shared" ref="K60" si="108">K55-K59</f>
        <v>0</v>
      </c>
      <c r="M60" s="693"/>
    </row>
    <row r="61" spans="1:13" s="3" customFormat="1" ht="15" thickTop="1" x14ac:dyDescent="0.3">
      <c r="A61" s="144">
        <v>7</v>
      </c>
      <c r="B61" s="385" t="s">
        <v>296</v>
      </c>
      <c r="C61" s="141"/>
      <c r="D61" s="141"/>
      <c r="E61" s="141"/>
      <c r="F61" s="141"/>
      <c r="G61" s="141"/>
      <c r="H61" s="141"/>
      <c r="I61" s="141"/>
      <c r="J61" s="141"/>
      <c r="K61" s="141"/>
      <c r="M61" s="693"/>
    </row>
    <row r="62" spans="1:13" s="3" customFormat="1" x14ac:dyDescent="0.3">
      <c r="A62" s="142" t="s">
        <v>1057</v>
      </c>
      <c r="B62" s="386" t="s">
        <v>208</v>
      </c>
      <c r="C62" s="143">
        <f>SUMIFS(C$6:C$60,$B$6:$B$60,$B62)</f>
        <v>0</v>
      </c>
      <c r="D62" s="143">
        <f>SUMIFS(D$6:D$60,$B$6:$B$60,$B62)</f>
        <v>0</v>
      </c>
      <c r="E62" s="143">
        <f t="shared" ref="E62:K62" si="109">SUMIFS(E$6:E$60,$B$6:$B$60,$B62)</f>
        <v>0</v>
      </c>
      <c r="F62" s="143">
        <f t="shared" si="109"/>
        <v>0</v>
      </c>
      <c r="G62" s="143">
        <f t="shared" si="109"/>
        <v>0</v>
      </c>
      <c r="H62" s="143">
        <f t="shared" si="109"/>
        <v>0</v>
      </c>
      <c r="I62" s="143">
        <f t="shared" si="109"/>
        <v>0</v>
      </c>
      <c r="J62" s="143">
        <f t="shared" si="109"/>
        <v>0</v>
      </c>
      <c r="K62" s="143">
        <f t="shared" si="109"/>
        <v>0</v>
      </c>
      <c r="M62" s="693"/>
    </row>
    <row r="63" spans="1:13" s="3" customFormat="1" x14ac:dyDescent="0.3">
      <c r="A63" s="142" t="s">
        <v>1058</v>
      </c>
      <c r="B63" s="386" t="s">
        <v>209</v>
      </c>
      <c r="C63" s="143">
        <f>SUMIFS(C$6:C$60,$B$6:$B$60,$B63)+C8</f>
        <v>0</v>
      </c>
      <c r="D63" s="143">
        <f t="shared" ref="D63:K63" si="110">SUMIFS(D$6:D$60,$B$6:$B$60,$B63)+D8</f>
        <v>0</v>
      </c>
      <c r="E63" s="143">
        <f t="shared" si="110"/>
        <v>0</v>
      </c>
      <c r="F63" s="143">
        <f t="shared" si="110"/>
        <v>0</v>
      </c>
      <c r="G63" s="143">
        <f t="shared" si="110"/>
        <v>0</v>
      </c>
      <c r="H63" s="143">
        <f t="shared" si="110"/>
        <v>0</v>
      </c>
      <c r="I63" s="143">
        <f t="shared" si="110"/>
        <v>0</v>
      </c>
      <c r="J63" s="143">
        <f t="shared" si="110"/>
        <v>0</v>
      </c>
      <c r="K63" s="143">
        <f t="shared" si="110"/>
        <v>0</v>
      </c>
      <c r="M63" s="693"/>
    </row>
    <row r="64" spans="1:13" s="3" customFormat="1" x14ac:dyDescent="0.3">
      <c r="A64" s="142" t="s">
        <v>1059</v>
      </c>
      <c r="B64" s="386" t="s">
        <v>211</v>
      </c>
      <c r="C64" s="143">
        <f>SUMIFS(C$6:C$60,$B$6:$B$60,$B64)+C9</f>
        <v>0</v>
      </c>
      <c r="D64" s="143">
        <f t="shared" ref="D64:K64" si="111">SUMIFS(D$6:D$60,$B$6:$B$60,$B64)+D9</f>
        <v>0</v>
      </c>
      <c r="E64" s="143">
        <f t="shared" si="111"/>
        <v>0</v>
      </c>
      <c r="F64" s="143">
        <f t="shared" si="111"/>
        <v>0</v>
      </c>
      <c r="G64" s="143">
        <f t="shared" si="111"/>
        <v>0</v>
      </c>
      <c r="H64" s="143">
        <f t="shared" si="111"/>
        <v>0</v>
      </c>
      <c r="I64" s="143">
        <f t="shared" si="111"/>
        <v>0</v>
      </c>
      <c r="J64" s="143">
        <f t="shared" si="111"/>
        <v>0</v>
      </c>
      <c r="K64" s="143">
        <f t="shared" si="111"/>
        <v>0</v>
      </c>
      <c r="M64" s="693"/>
    </row>
    <row r="65" spans="1:13" s="3" customFormat="1" x14ac:dyDescent="0.3">
      <c r="A65" s="142" t="s">
        <v>1060</v>
      </c>
      <c r="B65" s="386" t="s">
        <v>287</v>
      </c>
      <c r="C65" s="143">
        <f t="shared" ref="C65:K69" si="112">SUMIFS(C$6:C$60,$B$6:$B$60,$B65)</f>
        <v>0</v>
      </c>
      <c r="D65" s="143">
        <f t="shared" si="112"/>
        <v>0</v>
      </c>
      <c r="E65" s="143">
        <f t="shared" si="112"/>
        <v>0</v>
      </c>
      <c r="F65" s="143">
        <f t="shared" si="112"/>
        <v>0</v>
      </c>
      <c r="G65" s="143">
        <f t="shared" si="112"/>
        <v>0</v>
      </c>
      <c r="H65" s="143">
        <f t="shared" si="112"/>
        <v>0</v>
      </c>
      <c r="I65" s="143">
        <f t="shared" si="112"/>
        <v>0</v>
      </c>
      <c r="J65" s="143">
        <f t="shared" si="112"/>
        <v>0</v>
      </c>
      <c r="K65" s="143">
        <f t="shared" si="112"/>
        <v>0</v>
      </c>
      <c r="M65" s="693"/>
    </row>
    <row r="66" spans="1:13" s="3" customFormat="1" x14ac:dyDescent="0.3">
      <c r="A66" s="142" t="s">
        <v>1066</v>
      </c>
      <c r="B66" s="386" t="s">
        <v>228</v>
      </c>
      <c r="C66" s="143">
        <f>SUMIFS(C$6:C$60,$B$6:$B$60,$B66)</f>
        <v>0</v>
      </c>
      <c r="D66" s="143">
        <f t="shared" si="112"/>
        <v>0</v>
      </c>
      <c r="E66" s="143">
        <f t="shared" si="112"/>
        <v>0</v>
      </c>
      <c r="F66" s="143">
        <f t="shared" si="112"/>
        <v>0</v>
      </c>
      <c r="G66" s="143">
        <f t="shared" si="112"/>
        <v>0</v>
      </c>
      <c r="H66" s="143">
        <f t="shared" si="112"/>
        <v>0</v>
      </c>
      <c r="I66" s="143">
        <f t="shared" si="112"/>
        <v>0</v>
      </c>
      <c r="J66" s="143">
        <f t="shared" si="112"/>
        <v>0</v>
      </c>
      <c r="K66" s="143">
        <f t="shared" si="112"/>
        <v>0</v>
      </c>
      <c r="M66" s="693"/>
    </row>
    <row r="67" spans="1:13" s="3" customFormat="1" x14ac:dyDescent="0.3">
      <c r="A67" s="142" t="s">
        <v>1099</v>
      </c>
      <c r="B67" s="386" t="s">
        <v>213</v>
      </c>
      <c r="C67" s="143">
        <f>SUMIFS(C$6:C$60,$B$6:$B$60,$B67)</f>
        <v>0</v>
      </c>
      <c r="D67" s="143">
        <f>SUMIFS(D$6:D$60,$B$6:$B$60,$B67)</f>
        <v>0</v>
      </c>
      <c r="E67" s="143">
        <f>SUMIFS(E$6:E$60,$B$6:$B$60,$B67)</f>
        <v>0</v>
      </c>
      <c r="F67" s="143">
        <f t="shared" si="112"/>
        <v>0</v>
      </c>
      <c r="G67" s="143">
        <f t="shared" si="112"/>
        <v>0</v>
      </c>
      <c r="H67" s="143">
        <f t="shared" si="112"/>
        <v>0</v>
      </c>
      <c r="I67" s="143">
        <f t="shared" si="112"/>
        <v>0</v>
      </c>
      <c r="J67" s="143">
        <f t="shared" si="112"/>
        <v>0</v>
      </c>
      <c r="K67" s="795">
        <f>SUMIFS(K$6:K$60,$B$6:$B$60,$B67)</f>
        <v>0</v>
      </c>
      <c r="M67" s="693"/>
    </row>
    <row r="68" spans="1:13" s="3" customFormat="1" x14ac:dyDescent="0.3">
      <c r="A68" s="142" t="s">
        <v>1100</v>
      </c>
      <c r="B68" s="386" t="s">
        <v>214</v>
      </c>
      <c r="C68" s="143">
        <f>SUMIFS(C$6:C$60,$B$6:$B$60,$B68)</f>
        <v>0</v>
      </c>
      <c r="D68" s="143">
        <f t="shared" si="112"/>
        <v>0</v>
      </c>
      <c r="E68" s="143">
        <f t="shared" si="112"/>
        <v>0</v>
      </c>
      <c r="F68" s="143">
        <f t="shared" si="112"/>
        <v>0</v>
      </c>
      <c r="G68" s="143">
        <f t="shared" si="112"/>
        <v>0</v>
      </c>
      <c r="H68" s="143">
        <f t="shared" si="112"/>
        <v>0</v>
      </c>
      <c r="I68" s="143">
        <f t="shared" si="112"/>
        <v>0</v>
      </c>
      <c r="J68" s="143">
        <f t="shared" si="112"/>
        <v>0</v>
      </c>
      <c r="K68" s="143">
        <f t="shared" si="112"/>
        <v>0</v>
      </c>
      <c r="M68" s="693"/>
    </row>
    <row r="69" spans="1:13" s="435" customFormat="1" x14ac:dyDescent="0.3">
      <c r="A69" s="142" t="s">
        <v>1101</v>
      </c>
      <c r="B69" s="775" t="s">
        <v>229</v>
      </c>
      <c r="C69" s="143">
        <f>SUMIFS(C$6:C$60,$B$6:$B$60,$B69)</f>
        <v>0</v>
      </c>
      <c r="D69" s="143">
        <f>SUMIFS(D$6:D$60,$B$6:$B$60,$B69)</f>
        <v>0</v>
      </c>
      <c r="E69" s="143">
        <f t="shared" si="112"/>
        <v>0</v>
      </c>
      <c r="F69" s="143">
        <f t="shared" si="112"/>
        <v>0</v>
      </c>
      <c r="G69" s="143">
        <f t="shared" si="112"/>
        <v>0</v>
      </c>
      <c r="H69" s="143">
        <f t="shared" si="112"/>
        <v>0</v>
      </c>
      <c r="I69" s="143">
        <f t="shared" si="112"/>
        <v>0</v>
      </c>
      <c r="J69" s="143">
        <f t="shared" si="112"/>
        <v>0</v>
      </c>
      <c r="K69" s="143">
        <f t="shared" si="112"/>
        <v>0</v>
      </c>
      <c r="M69" s="693"/>
    </row>
    <row r="70" spans="1:13" s="435" customFormat="1" x14ac:dyDescent="0.3">
      <c r="A70" s="142" t="s">
        <v>1102</v>
      </c>
      <c r="B70" s="775" t="s">
        <v>215</v>
      </c>
      <c r="C70" s="143">
        <f>SUMIFS(C$6:C$60,$B$6:$B$60,$B70)+C10</f>
        <v>0</v>
      </c>
      <c r="D70" s="143">
        <f t="shared" ref="D70:K70" si="113">SUMIFS(D$6:D$60,$B$6:$B$60,$B70)+D10</f>
        <v>0</v>
      </c>
      <c r="E70" s="143">
        <f t="shared" si="113"/>
        <v>0</v>
      </c>
      <c r="F70" s="143">
        <f t="shared" si="113"/>
        <v>0</v>
      </c>
      <c r="G70" s="143">
        <f t="shared" si="113"/>
        <v>0</v>
      </c>
      <c r="H70" s="143">
        <f t="shared" si="113"/>
        <v>0</v>
      </c>
      <c r="I70" s="143">
        <f t="shared" si="113"/>
        <v>0</v>
      </c>
      <c r="J70" s="143">
        <f t="shared" si="113"/>
        <v>0</v>
      </c>
      <c r="K70" s="143">
        <f t="shared" si="113"/>
        <v>0</v>
      </c>
      <c r="M70" s="693"/>
    </row>
    <row r="71" spans="1:13" x14ac:dyDescent="0.3">
      <c r="A71" s="693"/>
      <c r="B71" s="812"/>
      <c r="C71" s="693"/>
      <c r="D71" s="693"/>
      <c r="E71" s="693"/>
      <c r="F71" s="693"/>
      <c r="G71" s="693"/>
      <c r="H71" s="693"/>
      <c r="I71" s="693"/>
      <c r="J71" s="693"/>
      <c r="K71" s="693"/>
    </row>
    <row r="72" spans="1:13" x14ac:dyDescent="0.3">
      <c r="A72" s="693"/>
      <c r="B72" s="812"/>
      <c r="C72" s="693"/>
      <c r="D72" s="693"/>
      <c r="E72" s="693"/>
      <c r="F72" s="693"/>
      <c r="G72" s="693"/>
      <c r="H72" s="693"/>
      <c r="I72" s="693"/>
      <c r="J72" s="693"/>
      <c r="K72" s="693"/>
    </row>
    <row r="73" spans="1:13" x14ac:dyDescent="0.3">
      <c r="A73" s="693"/>
      <c r="B73" s="812"/>
      <c r="C73" s="693"/>
      <c r="D73" s="693"/>
      <c r="E73" s="693"/>
      <c r="F73" s="693"/>
      <c r="G73" s="693"/>
      <c r="H73" s="693"/>
      <c r="I73" s="693"/>
      <c r="J73" s="693"/>
      <c r="K73" s="693"/>
    </row>
    <row r="75" spans="1:13" x14ac:dyDescent="0.3">
      <c r="A75" s="2"/>
    </row>
  </sheetData>
  <sheetProtection algorithmName="SHA-512" hashValue="t48jGR3OVQv83VpIEDobaVdoJKKStWSYA25TtOsladZSjDbhiFKz5sZN5gjt9XzBEF1CVI40xgl1EynZi0ykEQ==" saltValue="gz8TkSwsqSwf2fQlSGxDRg==" spinCount="100000" sheet="1" objects="1" scenarios="1"/>
  <mergeCells count="3">
    <mergeCell ref="B2:K2"/>
    <mergeCell ref="B3:B4"/>
    <mergeCell ref="E3:K3"/>
  </mergeCells>
  <phoneticPr fontId="7" type="noConversion"/>
  <dataValidations count="2">
    <dataValidation errorStyle="information" allowBlank="1" showInputMessage="1" showErrorMessage="1" prompt="Žemės vertė,  įskaitant mišką" sqref="B6" xr:uid="{DAB3FC9E-9E5C-484E-B494-779D5CC7B878}"/>
    <dataValidation errorStyle="information" allowBlank="1" showInputMessage="1" showErrorMessage="1" prompt="Įskaitant sumokėtus avansus ir vykdomus materialiojo turto  statybos (gamybos) darbus" sqref="B11" xr:uid="{17BE2105-3163-4904-B82D-22228EE8D635}"/>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9640b10-0a0b-40d8-ac1d-1f6cda5bec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F9C332C3286844BAEF40BDC46A902F" ma:contentTypeVersion="15" ma:contentTypeDescription="Create a new document." ma:contentTypeScope="" ma:versionID="6c74914d8da5de9537b25c84f79e3e63">
  <xsd:schema xmlns:xsd="http://www.w3.org/2001/XMLSchema" xmlns:xs="http://www.w3.org/2001/XMLSchema" xmlns:p="http://schemas.microsoft.com/office/2006/metadata/properties" xmlns:ns3="f9640b10-0a0b-40d8-ac1d-1f6cda5becf5" xmlns:ns4="5d855cdb-7323-4922-85e9-ad32a380d93e" targetNamespace="http://schemas.microsoft.com/office/2006/metadata/properties" ma:root="true" ma:fieldsID="9ebac59316e1959116b7320d44cb58dd" ns3:_="" ns4:_="">
    <xsd:import namespace="f9640b10-0a0b-40d8-ac1d-1f6cda5becf5"/>
    <xsd:import namespace="5d855cdb-7323-4922-85e9-ad32a380d93e"/>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element ref="ns3:MediaServiceSystem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40b10-0a0b-40d8-ac1d-1f6cda5becf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855cdb-7323-4922-85e9-ad32a380d93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8B87C4-373F-44F3-8744-A1F6B07090E1}">
  <ds:schemaRefs>
    <ds:schemaRef ds:uri="http://schemas.microsoft.com/sharepoint/v3/contenttype/forms"/>
  </ds:schemaRefs>
</ds:datastoreItem>
</file>

<file path=customXml/itemProps2.xml><?xml version="1.0" encoding="utf-8"?>
<ds:datastoreItem xmlns:ds="http://schemas.openxmlformats.org/officeDocument/2006/customXml" ds:itemID="{F64E1158-31C1-4D54-8E0B-C55BE4207AF5}">
  <ds:schemaRefs>
    <ds:schemaRef ds:uri="http://purl.org/dc/terms/"/>
    <ds:schemaRef ds:uri="http://schemas.microsoft.com/office/infopath/2007/PartnerControls"/>
    <ds:schemaRef ds:uri="http://schemas.openxmlformats.org/package/2006/metadata/core-properties"/>
    <ds:schemaRef ds:uri="http://purl.org/dc/dcmitype/"/>
    <ds:schemaRef ds:uri="f9640b10-0a0b-40d8-ac1d-1f6cda5becf5"/>
    <ds:schemaRef ds:uri="http://schemas.microsoft.com/office/2006/documentManagement/types"/>
    <ds:schemaRef ds:uri="http://purl.org/dc/elements/1.1/"/>
    <ds:schemaRef ds:uri="5d855cdb-7323-4922-85e9-ad32a380d93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7A3EB0B-57E1-46A5-99F8-738EB82DE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640b10-0a0b-40d8-ac1d-1f6cda5becf5"/>
    <ds:schemaRef ds:uri="5d855cdb-7323-4922-85e9-ad32a380d9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SVARBU</vt:lpstr>
      <vt:lpstr>Turinys</vt:lpstr>
      <vt:lpstr>I</vt:lpstr>
      <vt:lpstr>II-III-IV</vt:lpstr>
      <vt:lpstr>V</vt:lpstr>
      <vt:lpstr>VI</vt:lpstr>
      <vt:lpstr>VII</vt:lpstr>
      <vt:lpstr>VIII</vt:lpstr>
      <vt:lpstr>IX</vt:lpstr>
      <vt:lpstr>X</vt:lpstr>
      <vt:lpstr>XI.1_FA</vt:lpstr>
      <vt:lpstr>XI.2_FA</vt:lpstr>
      <vt:lpstr>XI.3_FA</vt:lpstr>
      <vt:lpstr>XI.1_JA</vt:lpstr>
      <vt:lpstr>XI.2_JA</vt:lpstr>
      <vt:lpstr>XI.3_JA</vt:lpstr>
      <vt:lpstr>XII.1_FA</vt:lpstr>
      <vt:lpstr>XII.2_JA</vt:lpstr>
      <vt:lpstr>-</vt:lpstr>
      <vt:lpstr>V!Print_Area</vt:lpstr>
      <vt:lpstr>VIII!Print_Area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Daiva Šalkauskė</dc:creator>
  <cp:lastModifiedBy>DS</cp:lastModifiedBy>
  <cp:lastPrinted>2024-04-09T08:44:26Z</cp:lastPrinted>
  <dcterms:created xsi:type="dcterms:W3CDTF">2015-06-05T18:17:20Z</dcterms:created>
  <dcterms:modified xsi:type="dcterms:W3CDTF">2024-12-09T10:02:51Z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0x01010081F9C332C3286844BAEF40BDC46A902F</vt:lpwstr>
  </property>
</Properties>
</file>